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8"/>
  <workbookPr showInkAnnotation="0" codeName="ThisWorkbook" autoCompressPictures="0"/>
  <mc:AlternateContent xmlns:mc="http://schemas.openxmlformats.org/markup-compatibility/2006">
    <mc:Choice Requires="x15">
      <x15ac:absPath xmlns:x15ac="http://schemas.microsoft.com/office/spreadsheetml/2010/11/ac" url="C:\Users\lenovo\Downloads\"/>
    </mc:Choice>
  </mc:AlternateContent>
  <xr:revisionPtr revIDLastSave="0" documentId="13_ncr:1_{6ED34CD9-BC65-4A63-A193-519B47D88B72}" xr6:coauthVersionLast="45" xr6:coauthVersionMax="45" xr10:uidLastSave="{00000000-0000-0000-0000-000000000000}"/>
  <bookViews>
    <workbookView xWindow="-120" yWindow="-120" windowWidth="20730" windowHeight="11160" tabRatio="957" xr2:uid="{00000000-000D-0000-FFFF-FFFF00000000}"/>
  </bookViews>
  <sheets>
    <sheet name="Department Wise" sheetId="1" r:id="rId1"/>
    <sheet name="Emergency " sheetId="4" r:id="rId2"/>
    <sheet name="OPD" sheetId="5" r:id="rId3"/>
    <sheet name="IPD" sheetId="13" r:id="rId4"/>
    <sheet name="Ped Ward" sheetId="22" r:id="rId5"/>
    <sheet name="NRC " sheetId="9" r:id="rId6"/>
    <sheet name="OT" sheetId="10" r:id="rId7"/>
    <sheet name="Blood Bank" sheetId="14" r:id="rId8"/>
    <sheet name="Lab" sheetId="15" r:id="rId9"/>
    <sheet name="Radiology " sheetId="16" r:id="rId10"/>
    <sheet name="Pharmacy" sheetId="17" r:id="rId11"/>
    <sheet name="Auxillary services" sheetId="18" r:id="rId12"/>
    <sheet name="Mortuary " sheetId="21" r:id="rId13"/>
    <sheet name="Admin" sheetId="20" r:id="rId14"/>
  </sheets>
  <externalReferences>
    <externalReference r:id="rId15"/>
  </externalReferences>
  <definedNames>
    <definedName name="_xlnm._FilterDatabase" localSheetId="13" hidden="1">Admin!$A$41:$G$866</definedName>
    <definedName name="_xlnm._FilterDatabase" localSheetId="11" hidden="1">'Auxillary services'!$A$41:$G$622</definedName>
    <definedName name="_xlnm._FilterDatabase" localSheetId="7" hidden="1">'Blood Bank'!$A$42:$G$630</definedName>
    <definedName name="_xlnm._FilterDatabase" localSheetId="1" hidden="1">'Emergency '!$A$42:$G$702</definedName>
    <definedName name="_xlnm._FilterDatabase" localSheetId="3" hidden="1">IPD!$A$42:$G$645</definedName>
    <definedName name="_xlnm._FilterDatabase" localSheetId="8" hidden="1">Lab!$A$42:$G$646</definedName>
    <definedName name="_xlnm._FilterDatabase" localSheetId="12" hidden="1">'Mortuary '!$A$41:$G$564</definedName>
    <definedName name="_xlnm._FilterDatabase" localSheetId="5" hidden="1">'NRC '!$A$42:$G$683</definedName>
    <definedName name="_xlnm._FilterDatabase" localSheetId="2" hidden="1">OPD!$A$41:$G$749</definedName>
    <definedName name="_xlnm._FilterDatabase" localSheetId="6" hidden="1">OT!$A$42:$G$700</definedName>
    <definedName name="_xlnm._FilterDatabase" localSheetId="4" hidden="1">'Ped Ward'!$A$42:$G$667</definedName>
    <definedName name="_xlnm._FilterDatabase" localSheetId="10" hidden="1">Pharmacy!$A$41:$G$591</definedName>
    <definedName name="_xlnm._FilterDatabase" localSheetId="9" hidden="1">'Radiology '!$A$41:$G$605</definedName>
    <definedName name="Area_of_Concern___Patient_Rights">'[1]Summary and Table of Content'!$C$5</definedName>
    <definedName name="_xlnm.Print_Titles" localSheetId="11">'Auxillary services'!$41:$41</definedName>
    <definedName name="_xlnm.Print_Titles" localSheetId="7">'Blood Bank'!$42:$42</definedName>
    <definedName name="_xlnm.Print_Titles" localSheetId="1">'Emergency '!$42:$42</definedName>
    <definedName name="_xlnm.Print_Titles" localSheetId="3">IPD!$42:$42</definedName>
    <definedName name="_xlnm.Print_Titles" localSheetId="8">Lab!$42:$42</definedName>
    <definedName name="_xlnm.Print_Titles" localSheetId="2">OPD!$41:$41</definedName>
    <definedName name="_xlnm.Print_Titles" localSheetId="6">OT!$42:$42</definedName>
    <definedName name="_xlnm.Print_Titles" localSheetId="4">'Ped Ward'!$42:$42</definedName>
    <definedName name="_xlnm.Print_Titles" localSheetId="10">Pharmacy!$41:$41</definedName>
    <definedName name="_xlnm.Print_Titles" localSheetId="9">'Radiology '!$41:$41</definedName>
    <definedName name="Z_5A5334BF_4161_4474_AB11_E32AC1D8DA20_.wvu.FilterData" localSheetId="13" hidden="1">Admin!$A$41:$G$866</definedName>
    <definedName name="Z_5A5334BF_4161_4474_AB11_E32AC1D8DA20_.wvu.FilterData" localSheetId="11" hidden="1">'Auxillary services'!$A$41:$G$622</definedName>
    <definedName name="Z_5A5334BF_4161_4474_AB11_E32AC1D8DA20_.wvu.FilterData" localSheetId="7" hidden="1">'Blood Bank'!$A$42:$G$630</definedName>
    <definedName name="Z_5A5334BF_4161_4474_AB11_E32AC1D8DA20_.wvu.FilterData" localSheetId="1" hidden="1">'Emergency '!$A$42:$G$702</definedName>
    <definedName name="Z_5A5334BF_4161_4474_AB11_E32AC1D8DA20_.wvu.FilterData" localSheetId="3" hidden="1">IPD!$A$42:$G$645</definedName>
    <definedName name="Z_5A5334BF_4161_4474_AB11_E32AC1D8DA20_.wvu.FilterData" localSheetId="8" hidden="1">Lab!$A$42:$G$646</definedName>
    <definedName name="Z_5A5334BF_4161_4474_AB11_E32AC1D8DA20_.wvu.FilterData" localSheetId="12" hidden="1">'Mortuary '!$A$41:$G$564</definedName>
    <definedName name="Z_5A5334BF_4161_4474_AB11_E32AC1D8DA20_.wvu.FilterData" localSheetId="5" hidden="1">'NRC '!$A$42:$G$683</definedName>
    <definedName name="Z_5A5334BF_4161_4474_AB11_E32AC1D8DA20_.wvu.FilterData" localSheetId="2" hidden="1">OPD!$A$41:$G$749</definedName>
    <definedName name="Z_5A5334BF_4161_4474_AB11_E32AC1D8DA20_.wvu.FilterData" localSheetId="6" hidden="1">OT!$A$42:$G$700</definedName>
    <definedName name="Z_5A5334BF_4161_4474_AB11_E32AC1D8DA20_.wvu.FilterData" localSheetId="4" hidden="1">'Ped Ward'!$A$42:$G$667</definedName>
    <definedName name="Z_5A5334BF_4161_4474_AB11_E32AC1D8DA20_.wvu.FilterData" localSheetId="10" hidden="1">Pharmacy!$A$41:$G$591</definedName>
    <definedName name="Z_5A5334BF_4161_4474_AB11_E32AC1D8DA20_.wvu.FilterData" localSheetId="9" hidden="1">'Radiology '!$A$41:$G$605</definedName>
    <definedName name="Z_5A5334BF_4161_4474_AB11_E32AC1D8DA20_.wvu.PrintTitles" localSheetId="11" hidden="1">'Auxillary services'!$41:$41</definedName>
    <definedName name="Z_5A5334BF_4161_4474_AB11_E32AC1D8DA20_.wvu.PrintTitles" localSheetId="7" hidden="1">'Blood Bank'!$42:$42</definedName>
    <definedName name="Z_5A5334BF_4161_4474_AB11_E32AC1D8DA20_.wvu.PrintTitles" localSheetId="1" hidden="1">'Emergency '!$42:$42</definedName>
    <definedName name="Z_5A5334BF_4161_4474_AB11_E32AC1D8DA20_.wvu.PrintTitles" localSheetId="3" hidden="1">IPD!$42:$42</definedName>
    <definedName name="Z_5A5334BF_4161_4474_AB11_E32AC1D8DA20_.wvu.PrintTitles" localSheetId="8" hidden="1">Lab!$42:$42</definedName>
    <definedName name="Z_5A5334BF_4161_4474_AB11_E32AC1D8DA20_.wvu.PrintTitles" localSheetId="2" hidden="1">OPD!$41:$41</definedName>
    <definedName name="Z_5A5334BF_4161_4474_AB11_E32AC1D8DA20_.wvu.PrintTitles" localSheetId="6" hidden="1">OT!$42:$42</definedName>
    <definedName name="Z_5A5334BF_4161_4474_AB11_E32AC1D8DA20_.wvu.PrintTitles" localSheetId="4" hidden="1">'Ped Ward'!$42:$42</definedName>
    <definedName name="Z_5A5334BF_4161_4474_AB11_E32AC1D8DA20_.wvu.PrintTitles" localSheetId="10" hidden="1">Pharmacy!$41:$41</definedName>
    <definedName name="Z_5A5334BF_4161_4474_AB11_E32AC1D8DA20_.wvu.PrintTitles" localSheetId="9" hidden="1">'Radiology '!$41:$41</definedName>
    <definedName name="Z_5A5334BF_4161_4474_AB11_E32AC1D8DA20_.wvu.Rows" localSheetId="0" hidden="1">'Department Wise'!$15:$16</definedName>
  </definedNames>
  <calcPr calcId="191029"/>
  <customWorkbookViews>
    <customWorkbookView name="Rajesh - Personal View" guid="{5A5334BF-4161-4474-AB11-E32AC1D8DA20}" mergeInterval="0" personalView="1" maximized="1" xWindow="1" yWindow="1" windowWidth="1362" windowHeight="496" tabRatio="957"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I97" i="1" l="1"/>
  <c r="C9" i="1"/>
  <c r="I700" i="5" l="1"/>
  <c r="H700" i="5"/>
  <c r="I693" i="5"/>
  <c r="H693" i="5"/>
  <c r="I252" i="5"/>
  <c r="H252" i="5"/>
  <c r="H232" i="5"/>
  <c r="I232" i="5"/>
  <c r="I164" i="5"/>
  <c r="H164" i="5"/>
  <c r="I664" i="4"/>
  <c r="H664" i="4"/>
  <c r="I657" i="4"/>
  <c r="H657" i="4"/>
  <c r="I246" i="4"/>
  <c r="H246" i="4"/>
  <c r="I162" i="4"/>
  <c r="H162" i="4"/>
  <c r="I147" i="4"/>
  <c r="H147" i="4"/>
  <c r="I614" i="13"/>
  <c r="H614" i="13"/>
  <c r="I607" i="13"/>
  <c r="H607" i="13"/>
  <c r="I231" i="13"/>
  <c r="H231" i="13"/>
  <c r="I150" i="13"/>
  <c r="H150" i="13"/>
  <c r="I629" i="22"/>
  <c r="H629" i="22"/>
  <c r="I622" i="22"/>
  <c r="H622" i="22"/>
  <c r="I227" i="22"/>
  <c r="H227" i="22"/>
  <c r="I151" i="22"/>
  <c r="H151" i="22"/>
  <c r="I81" i="22"/>
  <c r="H81" i="22"/>
  <c r="I646" i="9"/>
  <c r="H646" i="9"/>
  <c r="I639" i="9"/>
  <c r="H639" i="9"/>
  <c r="I235" i="9"/>
  <c r="H235" i="9"/>
  <c r="I153" i="9"/>
  <c r="H153" i="9"/>
  <c r="I662" i="10"/>
  <c r="H662" i="10"/>
  <c r="I655" i="10"/>
  <c r="H655" i="10"/>
  <c r="I239" i="10"/>
  <c r="H239" i="10"/>
  <c r="I141" i="10"/>
  <c r="H141" i="10"/>
  <c r="I591" i="14"/>
  <c r="H591" i="14"/>
  <c r="I584" i="14"/>
  <c r="H584" i="14"/>
  <c r="I205" i="14"/>
  <c r="H205" i="14"/>
  <c r="I137" i="14"/>
  <c r="H137" i="14"/>
  <c r="I605" i="15"/>
  <c r="H605" i="15"/>
  <c r="I598" i="15"/>
  <c r="H598" i="15"/>
  <c r="I220" i="15"/>
  <c r="H220" i="15"/>
  <c r="I143" i="15"/>
  <c r="H143" i="15"/>
  <c r="I566" i="16"/>
  <c r="H566" i="16"/>
  <c r="I559" i="16"/>
  <c r="H559" i="16"/>
  <c r="I207" i="16"/>
  <c r="H207" i="16"/>
  <c r="I138" i="16"/>
  <c r="H138" i="16"/>
  <c r="I561" i="17"/>
  <c r="H561" i="17"/>
  <c r="I554" i="17"/>
  <c r="H554" i="17"/>
  <c r="I217" i="17"/>
  <c r="H217" i="17"/>
  <c r="I139" i="17"/>
  <c r="H139" i="17"/>
  <c r="I588" i="18"/>
  <c r="H588" i="18"/>
  <c r="I581" i="18"/>
  <c r="H581" i="18"/>
  <c r="I199" i="18"/>
  <c r="H199" i="18"/>
  <c r="I130" i="18"/>
  <c r="H130" i="18"/>
  <c r="I537" i="21"/>
  <c r="H537" i="21"/>
  <c r="I530" i="21"/>
  <c r="H530" i="21"/>
  <c r="I199" i="21"/>
  <c r="H199" i="21"/>
  <c r="I134" i="21"/>
  <c r="H134" i="21"/>
  <c r="I824" i="20"/>
  <c r="H824" i="20"/>
  <c r="I817" i="20"/>
  <c r="H817" i="20"/>
  <c r="I801" i="20"/>
  <c r="H801" i="20"/>
  <c r="I706" i="20"/>
  <c r="H706" i="20"/>
  <c r="I316" i="20"/>
  <c r="H316" i="20"/>
  <c r="I191" i="20"/>
  <c r="H191" i="20"/>
  <c r="I98" i="1" l="1"/>
  <c r="I40" i="1"/>
  <c r="I47" i="1"/>
  <c r="I854" i="20" l="1"/>
  <c r="H854" i="20"/>
  <c r="I627" i="20"/>
  <c r="H627" i="20"/>
  <c r="H154" i="10"/>
  <c r="H570" i="13"/>
  <c r="H721" i="5"/>
  <c r="I721" i="5"/>
  <c r="H603" i="5"/>
  <c r="I603" i="5"/>
  <c r="I541" i="5"/>
  <c r="H541" i="5"/>
  <c r="I383" i="5"/>
  <c r="H383" i="5"/>
  <c r="I380" i="5"/>
  <c r="H380" i="5"/>
  <c r="I364" i="5"/>
  <c r="H364" i="5"/>
  <c r="I361" i="5"/>
  <c r="H361" i="5"/>
  <c r="I347" i="5"/>
  <c r="H347" i="5"/>
  <c r="I343" i="5"/>
  <c r="H343" i="5"/>
  <c r="H63" i="10" l="1"/>
  <c r="E669" i="22" l="1"/>
  <c r="I664" i="22"/>
  <c r="H664" i="22"/>
  <c r="I655" i="22"/>
  <c r="H655" i="22"/>
  <c r="I649" i="22"/>
  <c r="H649" i="22"/>
  <c r="I641" i="22"/>
  <c r="H641" i="22"/>
  <c r="I618" i="22"/>
  <c r="H618" i="22"/>
  <c r="I613" i="22"/>
  <c r="H613" i="22"/>
  <c r="I605" i="22"/>
  <c r="H605" i="22"/>
  <c r="I601" i="22"/>
  <c r="H601" i="22"/>
  <c r="I581" i="22"/>
  <c r="H581" i="22"/>
  <c r="I576" i="22"/>
  <c r="H576" i="22"/>
  <c r="I572" i="22"/>
  <c r="H572" i="22"/>
  <c r="I569" i="22"/>
  <c r="I568" i="22" s="1"/>
  <c r="H569" i="22"/>
  <c r="I553" i="22"/>
  <c r="H553" i="22"/>
  <c r="I542" i="22"/>
  <c r="H542" i="22"/>
  <c r="I532" i="22"/>
  <c r="H532" i="22"/>
  <c r="I527" i="22"/>
  <c r="H527" i="22"/>
  <c r="I516" i="22"/>
  <c r="H516" i="22"/>
  <c r="I508" i="22"/>
  <c r="H508" i="22"/>
  <c r="I470" i="22"/>
  <c r="H470" i="22"/>
  <c r="I452" i="22"/>
  <c r="H452" i="22"/>
  <c r="I445" i="22"/>
  <c r="H445" i="22"/>
  <c r="I436" i="22"/>
  <c r="H436" i="22"/>
  <c r="I421" i="22"/>
  <c r="H421" i="22"/>
  <c r="I417" i="22"/>
  <c r="H417" i="22"/>
  <c r="I410" i="22"/>
  <c r="H410" i="22"/>
  <c r="I396" i="22"/>
  <c r="H396" i="22"/>
  <c r="I387" i="22"/>
  <c r="H387" i="22"/>
  <c r="I373" i="22"/>
  <c r="H373" i="22"/>
  <c r="I367" i="22"/>
  <c r="H367" i="22"/>
  <c r="I364" i="22"/>
  <c r="H364" i="22"/>
  <c r="I354" i="22"/>
  <c r="H354" i="22"/>
  <c r="I343" i="22"/>
  <c r="H343" i="22"/>
  <c r="I334" i="22"/>
  <c r="H334" i="22"/>
  <c r="I325" i="22"/>
  <c r="H325" i="22"/>
  <c r="I321" i="22"/>
  <c r="H321" i="22"/>
  <c r="I316" i="22"/>
  <c r="H316" i="22"/>
  <c r="I301" i="22"/>
  <c r="H301" i="22"/>
  <c r="I296" i="22"/>
  <c r="H296" i="22"/>
  <c r="I292" i="22"/>
  <c r="H292" i="22"/>
  <c r="I279" i="22"/>
  <c r="H279" i="22"/>
  <c r="I266" i="22"/>
  <c r="H266" i="22"/>
  <c r="I251" i="22"/>
  <c r="H251" i="22"/>
  <c r="I246" i="22"/>
  <c r="H246" i="22"/>
  <c r="I215" i="22"/>
  <c r="H215" i="22"/>
  <c r="I205" i="22"/>
  <c r="H205" i="22"/>
  <c r="I198" i="22"/>
  <c r="H198" i="22"/>
  <c r="I192" i="22"/>
  <c r="H192" i="22"/>
  <c r="I186" i="22"/>
  <c r="H186" i="22"/>
  <c r="I164" i="22"/>
  <c r="H164" i="22"/>
  <c r="H163" i="22" s="1"/>
  <c r="I137" i="22"/>
  <c r="H137" i="22"/>
  <c r="I131" i="22"/>
  <c r="H131" i="22"/>
  <c r="I126" i="22"/>
  <c r="H126" i="22"/>
  <c r="I119" i="22"/>
  <c r="H119" i="22"/>
  <c r="I108" i="22"/>
  <c r="I107" i="22" s="1"/>
  <c r="H108" i="22"/>
  <c r="I64" i="22"/>
  <c r="H64" i="22"/>
  <c r="I44" i="22"/>
  <c r="H44" i="22"/>
  <c r="H568" i="22" l="1"/>
  <c r="I163" i="22"/>
  <c r="H107" i="22"/>
  <c r="I76" i="1"/>
  <c r="I640" i="22"/>
  <c r="C677" i="22" s="1"/>
  <c r="C676" i="22"/>
  <c r="B676" i="22"/>
  <c r="I507" i="22"/>
  <c r="C675" i="22" s="1"/>
  <c r="H324" i="22"/>
  <c r="B674" i="22" s="1"/>
  <c r="I324" i="22"/>
  <c r="C674" i="22" s="1"/>
  <c r="H245" i="22"/>
  <c r="B673" i="22" s="1"/>
  <c r="B672" i="22"/>
  <c r="H43" i="22"/>
  <c r="B670" i="22" s="1"/>
  <c r="I245" i="22"/>
  <c r="C673" i="22" s="1"/>
  <c r="I43" i="22"/>
  <c r="C670" i="22" s="1"/>
  <c r="C672" i="22"/>
  <c r="H640" i="22"/>
  <c r="B677" i="22" s="1"/>
  <c r="B671" i="22"/>
  <c r="H507" i="22"/>
  <c r="B675" i="22" s="1"/>
  <c r="C671" i="22"/>
  <c r="C678" i="22" l="1"/>
  <c r="B678" i="22"/>
  <c r="D678" i="22" l="1"/>
  <c r="D7" i="1" s="1"/>
  <c r="D673" i="22" l="1"/>
  <c r="C12" i="22" s="1"/>
  <c r="D676" i="22"/>
  <c r="C15" i="22" s="1"/>
  <c r="D677" i="22"/>
  <c r="D9" i="22"/>
  <c r="D671" i="22"/>
  <c r="C10" i="22" s="1"/>
  <c r="C16" i="22"/>
  <c r="D672" i="22"/>
  <c r="C11" i="22" s="1"/>
  <c r="D675" i="22"/>
  <c r="C14" i="22" s="1"/>
  <c r="D670" i="22"/>
  <c r="C9" i="22" s="1"/>
  <c r="D674" i="22"/>
  <c r="C13" i="22" s="1"/>
  <c r="E567" i="21"/>
  <c r="I561" i="21"/>
  <c r="H561" i="21"/>
  <c r="I554" i="21"/>
  <c r="H554" i="21"/>
  <c r="I549" i="21"/>
  <c r="H549" i="21"/>
  <c r="I527" i="21"/>
  <c r="H527" i="21"/>
  <c r="I523" i="21"/>
  <c r="H523" i="21"/>
  <c r="I517" i="21"/>
  <c r="H517" i="21"/>
  <c r="I513" i="21"/>
  <c r="H513" i="21"/>
  <c r="I496" i="21"/>
  <c r="H496" i="21"/>
  <c r="I491" i="21"/>
  <c r="H491" i="21"/>
  <c r="I484" i="21"/>
  <c r="H484" i="21"/>
  <c r="I467" i="21"/>
  <c r="H467" i="21"/>
  <c r="I456" i="21"/>
  <c r="H456" i="21"/>
  <c r="I448" i="21"/>
  <c r="H448" i="21"/>
  <c r="I443" i="21"/>
  <c r="H443" i="21"/>
  <c r="I434" i="21"/>
  <c r="H434" i="21"/>
  <c r="I426" i="21"/>
  <c r="H426" i="21"/>
  <c r="I358" i="21"/>
  <c r="H358" i="21"/>
  <c r="I327" i="21"/>
  <c r="H327" i="21"/>
  <c r="I310" i="21"/>
  <c r="H310" i="21"/>
  <c r="I275" i="21"/>
  <c r="H275" i="21"/>
  <c r="I270" i="21"/>
  <c r="H270" i="21"/>
  <c r="I248" i="21"/>
  <c r="H248" i="21"/>
  <c r="I236" i="21"/>
  <c r="H236" i="21"/>
  <c r="I229" i="21"/>
  <c r="H229" i="21"/>
  <c r="I219" i="21"/>
  <c r="H219" i="21"/>
  <c r="I214" i="21"/>
  <c r="H214" i="21"/>
  <c r="I188" i="21"/>
  <c r="H188" i="21"/>
  <c r="I183" i="21"/>
  <c r="H183" i="21"/>
  <c r="I176" i="21"/>
  <c r="H176" i="21"/>
  <c r="I171" i="21"/>
  <c r="H171" i="21"/>
  <c r="I164" i="21"/>
  <c r="H164" i="21"/>
  <c r="I147" i="21"/>
  <c r="H147" i="21"/>
  <c r="H146" i="21" s="1"/>
  <c r="I121" i="21"/>
  <c r="H121" i="21"/>
  <c r="I116" i="21"/>
  <c r="H116" i="21"/>
  <c r="I110" i="21"/>
  <c r="H110" i="21"/>
  <c r="I100" i="21"/>
  <c r="H100" i="21"/>
  <c r="H99" i="21" s="1"/>
  <c r="I84" i="21"/>
  <c r="H84" i="21"/>
  <c r="I43" i="21"/>
  <c r="H43" i="21"/>
  <c r="H483" i="21" l="1"/>
  <c r="I483" i="21"/>
  <c r="C574" i="21" s="1"/>
  <c r="I146" i="21"/>
  <c r="I99" i="21"/>
  <c r="C569" i="21" s="1"/>
  <c r="I548" i="21"/>
  <c r="C575" i="21" s="1"/>
  <c r="H548" i="21"/>
  <c r="B575" i="21" s="1"/>
  <c r="B574" i="21"/>
  <c r="I425" i="21"/>
  <c r="C573" i="21" s="1"/>
  <c r="H425" i="21"/>
  <c r="B573" i="21" s="1"/>
  <c r="H278" i="21"/>
  <c r="I278" i="21"/>
  <c r="C572" i="21" s="1"/>
  <c r="H213" i="21"/>
  <c r="B571" i="21" s="1"/>
  <c r="I213" i="21"/>
  <c r="C571" i="21" s="1"/>
  <c r="B570" i="21"/>
  <c r="C570" i="21"/>
  <c r="B569" i="21"/>
  <c r="H42" i="21"/>
  <c r="B568" i="21" s="1"/>
  <c r="I42" i="21"/>
  <c r="B572" i="21"/>
  <c r="C568" i="21"/>
  <c r="B576" i="21" l="1"/>
  <c r="C576" i="21"/>
  <c r="D576" i="21" l="1"/>
  <c r="F11" i="1" s="1"/>
  <c r="D568" i="21" l="1"/>
  <c r="C9" i="21" s="1"/>
  <c r="D575" i="21"/>
  <c r="C16" i="21" s="1"/>
  <c r="D570" i="21"/>
  <c r="C11" i="21" s="1"/>
  <c r="D572" i="21"/>
  <c r="C13" i="21" s="1"/>
  <c r="D9" i="21"/>
  <c r="D571" i="21"/>
  <c r="C12" i="21" s="1"/>
  <c r="D574" i="21"/>
  <c r="C15" i="21" s="1"/>
  <c r="D569" i="21"/>
  <c r="C10" i="21" s="1"/>
  <c r="D573" i="21"/>
  <c r="C14" i="21" s="1"/>
  <c r="E717" i="4"/>
  <c r="I44" i="4"/>
  <c r="I64" i="4"/>
  <c r="I70" i="4"/>
  <c r="I75" i="4"/>
  <c r="I87" i="4"/>
  <c r="I95" i="4"/>
  <c r="I99" i="4"/>
  <c r="I112" i="4"/>
  <c r="I128" i="4"/>
  <c r="I134" i="4"/>
  <c r="I140" i="4"/>
  <c r="I191" i="4"/>
  <c r="I197" i="4"/>
  <c r="I203" i="4"/>
  <c r="I212" i="4"/>
  <c r="I230" i="4"/>
  <c r="I265" i="4"/>
  <c r="I288" i="4"/>
  <c r="I297" i="4"/>
  <c r="I310" i="4"/>
  <c r="I320" i="4"/>
  <c r="I330" i="4"/>
  <c r="I334" i="4"/>
  <c r="I339" i="4"/>
  <c r="I343" i="4"/>
  <c r="I357" i="4"/>
  <c r="I362" i="4"/>
  <c r="I374" i="4"/>
  <c r="I384" i="4"/>
  <c r="I387" i="4"/>
  <c r="I393" i="4"/>
  <c r="I405" i="4"/>
  <c r="I414" i="4"/>
  <c r="I427" i="4"/>
  <c r="I454" i="4"/>
  <c r="I458" i="4"/>
  <c r="I477" i="4"/>
  <c r="I483" i="4"/>
  <c r="I541" i="4"/>
  <c r="I549" i="4"/>
  <c r="I559" i="4"/>
  <c r="I565" i="4"/>
  <c r="I576" i="4"/>
  <c r="I588" i="4"/>
  <c r="I605" i="4"/>
  <c r="I612" i="4"/>
  <c r="I618" i="4"/>
  <c r="I636" i="4"/>
  <c r="I640" i="4"/>
  <c r="I648" i="4"/>
  <c r="I653" i="4"/>
  <c r="I676" i="4"/>
  <c r="I687" i="4"/>
  <c r="I694" i="4"/>
  <c r="I698" i="4"/>
  <c r="H44" i="4"/>
  <c r="H64" i="4"/>
  <c r="H70" i="4"/>
  <c r="H75" i="4"/>
  <c r="H87" i="4"/>
  <c r="H95" i="4"/>
  <c r="H99" i="4"/>
  <c r="H112" i="4"/>
  <c r="H128" i="4"/>
  <c r="H134" i="4"/>
  <c r="H140" i="4"/>
  <c r="H191" i="4"/>
  <c r="H197" i="4"/>
  <c r="H203" i="4"/>
  <c r="H212" i="4"/>
  <c r="H230" i="4"/>
  <c r="H265" i="4"/>
  <c r="H288" i="4"/>
  <c r="H297" i="4"/>
  <c r="H310" i="4"/>
  <c r="H320" i="4"/>
  <c r="H330" i="4"/>
  <c r="H334" i="4"/>
  <c r="H339" i="4"/>
  <c r="H343" i="4"/>
  <c r="H357" i="4"/>
  <c r="H362" i="4"/>
  <c r="H374" i="4"/>
  <c r="H384" i="4"/>
  <c r="H387" i="4"/>
  <c r="H393" i="4"/>
  <c r="H405" i="4"/>
  <c r="H414" i="4"/>
  <c r="H427" i="4"/>
  <c r="H454" i="4"/>
  <c r="H458" i="4"/>
  <c r="H477" i="4"/>
  <c r="H483" i="4"/>
  <c r="H541" i="4"/>
  <c r="H549" i="4"/>
  <c r="H559" i="4"/>
  <c r="H565" i="4"/>
  <c r="H576" i="4"/>
  <c r="H588" i="4"/>
  <c r="H605" i="4"/>
  <c r="H612" i="4"/>
  <c r="H618" i="4"/>
  <c r="H636" i="4"/>
  <c r="H640" i="4"/>
  <c r="H648" i="4"/>
  <c r="H653" i="4"/>
  <c r="H676" i="4"/>
  <c r="H687" i="4"/>
  <c r="H694" i="4"/>
  <c r="H698" i="4"/>
  <c r="I43" i="20"/>
  <c r="I63" i="20"/>
  <c r="I71" i="20"/>
  <c r="I77" i="20"/>
  <c r="I92" i="20"/>
  <c r="I101" i="20"/>
  <c r="I106" i="20"/>
  <c r="I136" i="20"/>
  <c r="I160" i="20"/>
  <c r="I165" i="20"/>
  <c r="I179" i="20"/>
  <c r="I204" i="20"/>
  <c r="I233" i="20"/>
  <c r="I256" i="20"/>
  <c r="I267" i="20"/>
  <c r="I302" i="20"/>
  <c r="I306" i="20"/>
  <c r="I338" i="20"/>
  <c r="I349" i="20"/>
  <c r="I359" i="20"/>
  <c r="I385" i="20"/>
  <c r="I413" i="20"/>
  <c r="I442" i="20"/>
  <c r="I446" i="20"/>
  <c r="I457" i="20"/>
  <c r="I466" i="20"/>
  <c r="I483" i="20"/>
  <c r="I503" i="20"/>
  <c r="I514" i="20"/>
  <c r="I524" i="20"/>
  <c r="I536" i="20"/>
  <c r="I542" i="20"/>
  <c r="I545" i="20"/>
  <c r="I550" i="20"/>
  <c r="I556" i="20"/>
  <c r="I574" i="20"/>
  <c r="I605" i="20"/>
  <c r="I660" i="20"/>
  <c r="I685" i="20"/>
  <c r="I689" i="20"/>
  <c r="I696" i="20"/>
  <c r="I700" i="20"/>
  <c r="I729" i="20"/>
  <c r="I746" i="20"/>
  <c r="I760" i="20"/>
  <c r="I765" i="20"/>
  <c r="I777" i="20"/>
  <c r="I781" i="20"/>
  <c r="I809" i="20"/>
  <c r="I836" i="20"/>
  <c r="I848" i="20"/>
  <c r="I861" i="20"/>
  <c r="H43" i="20"/>
  <c r="H63" i="20"/>
  <c r="H71" i="20"/>
  <c r="H77" i="20"/>
  <c r="H92" i="20"/>
  <c r="H101" i="20"/>
  <c r="H106" i="20"/>
  <c r="H136" i="20"/>
  <c r="H160" i="20"/>
  <c r="H165" i="20"/>
  <c r="H179" i="20"/>
  <c r="H204" i="20"/>
  <c r="H233" i="20"/>
  <c r="H256" i="20"/>
  <c r="H267" i="20"/>
  <c r="H302" i="20"/>
  <c r="H306" i="20"/>
  <c r="H338" i="20"/>
  <c r="H349" i="20"/>
  <c r="H359" i="20"/>
  <c r="H385" i="20"/>
  <c r="H413" i="20"/>
  <c r="H442" i="20"/>
  <c r="H446" i="20"/>
  <c r="I55" i="1" s="1"/>
  <c r="H457" i="20"/>
  <c r="H466" i="20"/>
  <c r="H483" i="20"/>
  <c r="H503" i="20"/>
  <c r="H514" i="20"/>
  <c r="H524" i="20"/>
  <c r="H536" i="20"/>
  <c r="H542" i="20"/>
  <c r="H545" i="20"/>
  <c r="H550" i="20"/>
  <c r="H556" i="20"/>
  <c r="H574" i="20"/>
  <c r="H605" i="20"/>
  <c r="H660" i="20"/>
  <c r="H685" i="20"/>
  <c r="H689" i="20"/>
  <c r="H696" i="20"/>
  <c r="H700" i="20"/>
  <c r="H729" i="20"/>
  <c r="H746" i="20"/>
  <c r="H760" i="20"/>
  <c r="H765" i="20"/>
  <c r="H777" i="20"/>
  <c r="H781" i="20"/>
  <c r="H809" i="20"/>
  <c r="H836" i="20"/>
  <c r="H848" i="20"/>
  <c r="H861" i="20"/>
  <c r="I84" i="18"/>
  <c r="I42" i="18" s="1"/>
  <c r="C627" i="18" s="1"/>
  <c r="I97" i="18"/>
  <c r="I112" i="18"/>
  <c r="I117" i="18"/>
  <c r="I123" i="18"/>
  <c r="I143" i="18"/>
  <c r="I158" i="18"/>
  <c r="I164" i="18"/>
  <c r="I171" i="18"/>
  <c r="I181" i="18"/>
  <c r="I186" i="18"/>
  <c r="I215" i="18"/>
  <c r="I229" i="18"/>
  <c r="I241" i="18"/>
  <c r="I254" i="18"/>
  <c r="I258" i="18"/>
  <c r="I274" i="18"/>
  <c r="I300" i="18"/>
  <c r="I307" i="18"/>
  <c r="I342" i="18"/>
  <c r="I371" i="18"/>
  <c r="I457" i="18"/>
  <c r="I465" i="18"/>
  <c r="I473" i="18"/>
  <c r="I480" i="18"/>
  <c r="I486" i="18"/>
  <c r="I500" i="18"/>
  <c r="I511" i="18"/>
  <c r="I510" i="18" s="1"/>
  <c r="I514" i="18"/>
  <c r="I519" i="18"/>
  <c r="I524" i="18"/>
  <c r="I561" i="18"/>
  <c r="I565" i="18"/>
  <c r="I572" i="18"/>
  <c r="I577" i="18"/>
  <c r="I600" i="18"/>
  <c r="I607" i="18"/>
  <c r="I613" i="18"/>
  <c r="I617" i="18"/>
  <c r="H84" i="18"/>
  <c r="H42" i="18" s="1"/>
  <c r="B627" i="18" s="1"/>
  <c r="H97" i="18"/>
  <c r="H112" i="18"/>
  <c r="H117" i="18"/>
  <c r="H123" i="18"/>
  <c r="H143" i="18"/>
  <c r="H158" i="18"/>
  <c r="H164" i="18"/>
  <c r="H171" i="18"/>
  <c r="H181" i="18"/>
  <c r="H186" i="18"/>
  <c r="H215" i="18"/>
  <c r="H229" i="18"/>
  <c r="H241" i="18"/>
  <c r="H254" i="18"/>
  <c r="H258" i="18"/>
  <c r="H274" i="18"/>
  <c r="H300" i="18"/>
  <c r="H307" i="18"/>
  <c r="H342" i="18"/>
  <c r="H371" i="18"/>
  <c r="H457" i="18"/>
  <c r="H465" i="18"/>
  <c r="H473" i="18"/>
  <c r="H480" i="18"/>
  <c r="H486" i="18"/>
  <c r="H500" i="18"/>
  <c r="H511" i="18"/>
  <c r="H514" i="18"/>
  <c r="H519" i="18"/>
  <c r="H524" i="18"/>
  <c r="H561" i="18"/>
  <c r="H565" i="18"/>
  <c r="H572" i="18"/>
  <c r="H577" i="18"/>
  <c r="H600" i="18"/>
  <c r="H607" i="18"/>
  <c r="H613" i="18"/>
  <c r="H617" i="18"/>
  <c r="I43" i="17"/>
  <c r="I74" i="17"/>
  <c r="I87" i="17"/>
  <c r="I102" i="17"/>
  <c r="I114" i="17"/>
  <c r="I120" i="17"/>
  <c r="I125" i="17"/>
  <c r="I131" i="17"/>
  <c r="I152" i="17"/>
  <c r="I167" i="17"/>
  <c r="I174" i="17"/>
  <c r="I181" i="17"/>
  <c r="I187" i="17"/>
  <c r="I209" i="17"/>
  <c r="I234" i="17"/>
  <c r="I239" i="17"/>
  <c r="I279" i="17"/>
  <c r="I286" i="17"/>
  <c r="I297" i="17"/>
  <c r="I316" i="17"/>
  <c r="I320" i="17"/>
  <c r="I325" i="17"/>
  <c r="I351" i="17"/>
  <c r="I361" i="17"/>
  <c r="I367" i="17"/>
  <c r="I385" i="17"/>
  <c r="I471" i="17"/>
  <c r="I490" i="17"/>
  <c r="I496" i="17"/>
  <c r="I504" i="17"/>
  <c r="I503" i="17" s="1"/>
  <c r="I507" i="17"/>
  <c r="I511" i="17"/>
  <c r="I516" i="17"/>
  <c r="I534" i="17"/>
  <c r="I538" i="17"/>
  <c r="I545" i="17"/>
  <c r="I550" i="17"/>
  <c r="I573" i="17"/>
  <c r="I578" i="17"/>
  <c r="I583" i="17"/>
  <c r="I589" i="17"/>
  <c r="H43" i="17"/>
  <c r="H74" i="17"/>
  <c r="H87" i="17"/>
  <c r="H102" i="17"/>
  <c r="H114" i="17"/>
  <c r="H120" i="17"/>
  <c r="H125" i="17"/>
  <c r="H131" i="17"/>
  <c r="H152" i="17"/>
  <c r="H167" i="17"/>
  <c r="H174" i="17"/>
  <c r="H181" i="17"/>
  <c r="H187" i="17"/>
  <c r="H209" i="17"/>
  <c r="H234" i="17"/>
  <c r="H239" i="17"/>
  <c r="H279" i="17"/>
  <c r="H286" i="17"/>
  <c r="H297" i="17"/>
  <c r="H316" i="17"/>
  <c r="H320" i="17"/>
  <c r="H325" i="17"/>
  <c r="H351" i="17"/>
  <c r="H361" i="17"/>
  <c r="H367" i="17"/>
  <c r="H385" i="17"/>
  <c r="H471" i="17"/>
  <c r="H490" i="17"/>
  <c r="H496" i="17"/>
  <c r="H504" i="17"/>
  <c r="H507" i="17"/>
  <c r="H511" i="17"/>
  <c r="H516" i="17"/>
  <c r="H534" i="17"/>
  <c r="H538" i="17"/>
  <c r="H545" i="17"/>
  <c r="H550" i="17"/>
  <c r="H573" i="17"/>
  <c r="H578" i="17"/>
  <c r="H583" i="17"/>
  <c r="H589" i="17"/>
  <c r="I43" i="16"/>
  <c r="I63" i="16"/>
  <c r="I69" i="16"/>
  <c r="I101" i="16"/>
  <c r="I113" i="16"/>
  <c r="I119" i="16"/>
  <c r="I125" i="16"/>
  <c r="I131" i="16"/>
  <c r="I151" i="16"/>
  <c r="I164" i="16"/>
  <c r="I173" i="16"/>
  <c r="I179" i="16"/>
  <c r="I187" i="16"/>
  <c r="I192" i="16"/>
  <c r="I222" i="16"/>
  <c r="I231" i="16"/>
  <c r="I244" i="16"/>
  <c r="I258" i="16"/>
  <c r="I269" i="16"/>
  <c r="I287" i="16"/>
  <c r="I298" i="16"/>
  <c r="I303" i="16"/>
  <c r="I307" i="16"/>
  <c r="I316" i="16"/>
  <c r="I327" i="16"/>
  <c r="I339" i="16"/>
  <c r="I357" i="16"/>
  <c r="I364" i="16"/>
  <c r="I462" i="16"/>
  <c r="I470" i="16"/>
  <c r="I479" i="16"/>
  <c r="I483" i="16"/>
  <c r="I487" i="16"/>
  <c r="I498" i="16"/>
  <c r="I507" i="16"/>
  <c r="I510" i="16"/>
  <c r="I515" i="16"/>
  <c r="I520" i="16"/>
  <c r="I537" i="16"/>
  <c r="I541" i="16"/>
  <c r="I547" i="16"/>
  <c r="I555" i="16"/>
  <c r="I578" i="16"/>
  <c r="I586" i="16"/>
  <c r="I593" i="16"/>
  <c r="I601" i="16"/>
  <c r="H43" i="16"/>
  <c r="H63" i="16"/>
  <c r="H69" i="16"/>
  <c r="H101" i="16"/>
  <c r="H113" i="16"/>
  <c r="H119" i="16"/>
  <c r="H125" i="16"/>
  <c r="H131" i="16"/>
  <c r="H151" i="16"/>
  <c r="H164" i="16"/>
  <c r="H173" i="16"/>
  <c r="H179" i="16"/>
  <c r="H187" i="16"/>
  <c r="H192" i="16"/>
  <c r="H222" i="16"/>
  <c r="H231" i="16"/>
  <c r="H244" i="16"/>
  <c r="H258" i="16"/>
  <c r="H269" i="16"/>
  <c r="H287" i="16"/>
  <c r="H298" i="16"/>
  <c r="H303" i="16"/>
  <c r="H307" i="16"/>
  <c r="H316" i="16"/>
  <c r="H327" i="16"/>
  <c r="H339" i="16"/>
  <c r="H357" i="16"/>
  <c r="H364" i="16"/>
  <c r="H462" i="16"/>
  <c r="H470" i="16"/>
  <c r="H479" i="16"/>
  <c r="H483" i="16"/>
  <c r="H487" i="16"/>
  <c r="H498" i="16"/>
  <c r="H507" i="16"/>
  <c r="H510" i="16"/>
  <c r="H515" i="16"/>
  <c r="H520" i="16"/>
  <c r="H537" i="16"/>
  <c r="H541" i="16"/>
  <c r="H547" i="16"/>
  <c r="H555" i="16"/>
  <c r="H578" i="16"/>
  <c r="H586" i="16"/>
  <c r="H593" i="16"/>
  <c r="H601" i="16"/>
  <c r="I70" i="15"/>
  <c r="I82" i="15"/>
  <c r="I103" i="15"/>
  <c r="I107" i="15"/>
  <c r="I118" i="15"/>
  <c r="I124" i="15"/>
  <c r="I129" i="15"/>
  <c r="I135" i="15"/>
  <c r="I156" i="15"/>
  <c r="I172" i="15"/>
  <c r="I180" i="15"/>
  <c r="I187" i="15"/>
  <c r="I196" i="15"/>
  <c r="I203" i="15"/>
  <c r="I238" i="15"/>
  <c r="I250" i="15"/>
  <c r="I264" i="15"/>
  <c r="I274" i="15"/>
  <c r="I285" i="15"/>
  <c r="I303" i="15"/>
  <c r="I307" i="15"/>
  <c r="I312" i="15"/>
  <c r="I316" i="15"/>
  <c r="I325" i="15"/>
  <c r="I331" i="15"/>
  <c r="I350" i="15"/>
  <c r="I368" i="15"/>
  <c r="I375" i="15"/>
  <c r="I455" i="15"/>
  <c r="I467" i="15"/>
  <c r="I476" i="15"/>
  <c r="I488" i="15"/>
  <c r="I494" i="15"/>
  <c r="I502" i="15"/>
  <c r="I513" i="15"/>
  <c r="I531" i="15"/>
  <c r="I530" i="15" s="1"/>
  <c r="I534" i="15"/>
  <c r="I539" i="15"/>
  <c r="I552" i="15"/>
  <c r="I579" i="15"/>
  <c r="I583" i="15"/>
  <c r="I589" i="15"/>
  <c r="I594" i="15"/>
  <c r="I617" i="15"/>
  <c r="I628" i="15"/>
  <c r="I636" i="15"/>
  <c r="I643" i="15"/>
  <c r="H70" i="15"/>
  <c r="H82" i="15"/>
  <c r="H103" i="15"/>
  <c r="H107" i="15"/>
  <c r="H118" i="15"/>
  <c r="H124" i="15"/>
  <c r="H129" i="15"/>
  <c r="H135" i="15"/>
  <c r="H156" i="15"/>
  <c r="H172" i="15"/>
  <c r="H180" i="15"/>
  <c r="H187" i="15"/>
  <c r="H196" i="15"/>
  <c r="H203" i="15"/>
  <c r="H238" i="15"/>
  <c r="H250" i="15"/>
  <c r="H264" i="15"/>
  <c r="H274" i="15"/>
  <c r="H285" i="15"/>
  <c r="H303" i="15"/>
  <c r="H307" i="15"/>
  <c r="H312" i="15"/>
  <c r="H316" i="15"/>
  <c r="H325" i="15"/>
  <c r="H331" i="15"/>
  <c r="H350" i="15"/>
  <c r="H368" i="15"/>
  <c r="H375" i="15"/>
  <c r="H455" i="15"/>
  <c r="H467" i="15"/>
  <c r="H476" i="15"/>
  <c r="H488" i="15"/>
  <c r="H494" i="15"/>
  <c r="H502" i="15"/>
  <c r="H513" i="15"/>
  <c r="H531" i="15"/>
  <c r="H534" i="15"/>
  <c r="H539" i="15"/>
  <c r="H552" i="15"/>
  <c r="H579" i="15"/>
  <c r="H583" i="15"/>
  <c r="H589" i="15"/>
  <c r="H594" i="15"/>
  <c r="H617" i="15"/>
  <c r="H628" i="15"/>
  <c r="H636" i="15"/>
  <c r="H643" i="15"/>
  <c r="I44" i="14"/>
  <c r="I66" i="14"/>
  <c r="I72" i="14"/>
  <c r="I76" i="14"/>
  <c r="I96" i="14"/>
  <c r="I100" i="14"/>
  <c r="I112" i="14"/>
  <c r="I118" i="14"/>
  <c r="I123" i="14"/>
  <c r="I130" i="14"/>
  <c r="I150" i="14"/>
  <c r="I166" i="14"/>
  <c r="I174" i="14"/>
  <c r="I181" i="14"/>
  <c r="I188" i="14"/>
  <c r="I193" i="14"/>
  <c r="I220" i="14"/>
  <c r="I231" i="14"/>
  <c r="I246" i="14"/>
  <c r="I253" i="14"/>
  <c r="I266" i="14"/>
  <c r="I275" i="14"/>
  <c r="I285" i="14"/>
  <c r="I289" i="14"/>
  <c r="I294" i="14"/>
  <c r="I298" i="14"/>
  <c r="I304" i="14"/>
  <c r="I307" i="14"/>
  <c r="I314" i="14"/>
  <c r="I333" i="14"/>
  <c r="I351" i="14"/>
  <c r="I359" i="14"/>
  <c r="I363" i="14"/>
  <c r="I473" i="14"/>
  <c r="I481" i="14"/>
  <c r="I493" i="14"/>
  <c r="I499" i="14"/>
  <c r="I506" i="14"/>
  <c r="I517" i="14"/>
  <c r="I533" i="14"/>
  <c r="I536" i="14"/>
  <c r="I541" i="14"/>
  <c r="I550" i="14"/>
  <c r="I565" i="14"/>
  <c r="I569" i="14"/>
  <c r="I575" i="14"/>
  <c r="I580" i="14"/>
  <c r="I603" i="14"/>
  <c r="I612" i="14"/>
  <c r="I618" i="14"/>
  <c r="I625" i="14"/>
  <c r="H44" i="14"/>
  <c r="H66" i="14"/>
  <c r="H72" i="14"/>
  <c r="H76" i="14"/>
  <c r="H96" i="14"/>
  <c r="H100" i="14"/>
  <c r="H112" i="14"/>
  <c r="H118" i="14"/>
  <c r="H123" i="14"/>
  <c r="H130" i="14"/>
  <c r="H150" i="14"/>
  <c r="H166" i="14"/>
  <c r="H174" i="14"/>
  <c r="H181" i="14"/>
  <c r="H188" i="14"/>
  <c r="H193" i="14"/>
  <c r="H220" i="14"/>
  <c r="H231" i="14"/>
  <c r="H246" i="14"/>
  <c r="H253" i="14"/>
  <c r="H266" i="14"/>
  <c r="H275" i="14"/>
  <c r="H285" i="14"/>
  <c r="H289" i="14"/>
  <c r="H294" i="14"/>
  <c r="H298" i="14"/>
  <c r="H304" i="14"/>
  <c r="H307" i="14"/>
  <c r="H314" i="14"/>
  <c r="H333" i="14"/>
  <c r="H351" i="14"/>
  <c r="H359" i="14"/>
  <c r="H363" i="14"/>
  <c r="H473" i="14"/>
  <c r="H481" i="14"/>
  <c r="H493" i="14"/>
  <c r="H499" i="14"/>
  <c r="H506" i="14"/>
  <c r="H517" i="14"/>
  <c r="H533" i="14"/>
  <c r="H536" i="14"/>
  <c r="H541" i="14"/>
  <c r="H550" i="14"/>
  <c r="H565" i="14"/>
  <c r="H569" i="14"/>
  <c r="H575" i="14"/>
  <c r="H580" i="14"/>
  <c r="H603" i="14"/>
  <c r="H612" i="14"/>
  <c r="H618" i="14"/>
  <c r="H625" i="14"/>
  <c r="I44" i="13"/>
  <c r="I75" i="13"/>
  <c r="I95" i="13"/>
  <c r="I99" i="13"/>
  <c r="I113" i="13"/>
  <c r="I126" i="13"/>
  <c r="I136" i="13"/>
  <c r="I142" i="13"/>
  <c r="I163" i="13"/>
  <c r="I186" i="13"/>
  <c r="I192" i="13"/>
  <c r="I198" i="13"/>
  <c r="I205" i="13"/>
  <c r="I219" i="13"/>
  <c r="I246" i="13"/>
  <c r="I251" i="13"/>
  <c r="I265" i="13"/>
  <c r="I275" i="13"/>
  <c r="I288" i="13"/>
  <c r="I292" i="13"/>
  <c r="I297" i="13"/>
  <c r="I313" i="13"/>
  <c r="I318" i="13"/>
  <c r="I322" i="13"/>
  <c r="I330" i="13"/>
  <c r="I339" i="13"/>
  <c r="I350" i="13"/>
  <c r="I360" i="13"/>
  <c r="I363" i="13"/>
  <c r="I369" i="13"/>
  <c r="I381" i="13"/>
  <c r="I390" i="13"/>
  <c r="I404" i="13"/>
  <c r="I411" i="13"/>
  <c r="I415" i="13"/>
  <c r="I430" i="13"/>
  <c r="I439" i="13"/>
  <c r="I486" i="13"/>
  <c r="I498" i="13"/>
  <c r="I506" i="13"/>
  <c r="I516" i="13"/>
  <c r="I521" i="13"/>
  <c r="I531" i="13"/>
  <c r="I542" i="13"/>
  <c r="I558" i="13"/>
  <c r="I561" i="13"/>
  <c r="I565" i="13"/>
  <c r="I570" i="13"/>
  <c r="I586" i="13"/>
  <c r="I590" i="13"/>
  <c r="I598" i="13"/>
  <c r="I603" i="13"/>
  <c r="I626" i="13"/>
  <c r="I631" i="13"/>
  <c r="I637" i="13"/>
  <c r="I642" i="13"/>
  <c r="H44" i="13"/>
  <c r="H75" i="13"/>
  <c r="H95" i="13"/>
  <c r="H99" i="13"/>
  <c r="H113" i="13"/>
  <c r="H126" i="13"/>
  <c r="H136" i="13"/>
  <c r="H142" i="13"/>
  <c r="H163" i="13"/>
  <c r="H186" i="13"/>
  <c r="H192" i="13"/>
  <c r="H198" i="13"/>
  <c r="H205" i="13"/>
  <c r="H219" i="13"/>
  <c r="H246" i="13"/>
  <c r="H251" i="13"/>
  <c r="H265" i="13"/>
  <c r="H275" i="13"/>
  <c r="H288" i="13"/>
  <c r="H292" i="13"/>
  <c r="H297" i="13"/>
  <c r="H313" i="13"/>
  <c r="H318" i="13"/>
  <c r="H322" i="13"/>
  <c r="H330" i="13"/>
  <c r="H339" i="13"/>
  <c r="H350" i="13"/>
  <c r="H360" i="13"/>
  <c r="H363" i="13"/>
  <c r="H369" i="13"/>
  <c r="H381" i="13"/>
  <c r="H390" i="13"/>
  <c r="H404" i="13"/>
  <c r="H411" i="13"/>
  <c r="H415" i="13"/>
  <c r="H430" i="13"/>
  <c r="H439" i="13"/>
  <c r="H486" i="13"/>
  <c r="H498" i="13"/>
  <c r="H506" i="13"/>
  <c r="H516" i="13"/>
  <c r="H521" i="13"/>
  <c r="H531" i="13"/>
  <c r="H542" i="13"/>
  <c r="H558" i="13"/>
  <c r="H561" i="13"/>
  <c r="H565" i="13"/>
  <c r="H586" i="13"/>
  <c r="H590" i="13"/>
  <c r="H598" i="13"/>
  <c r="H603" i="13"/>
  <c r="H626" i="13"/>
  <c r="H631" i="13"/>
  <c r="H637" i="13"/>
  <c r="H642" i="13"/>
  <c r="I44" i="10"/>
  <c r="I63" i="10"/>
  <c r="I71" i="10"/>
  <c r="I75" i="10"/>
  <c r="I100" i="10"/>
  <c r="I112" i="10"/>
  <c r="I119" i="10"/>
  <c r="I126" i="10"/>
  <c r="I133" i="10"/>
  <c r="I154" i="10"/>
  <c r="I179" i="10"/>
  <c r="I186" i="10"/>
  <c r="I192" i="10"/>
  <c r="I205" i="10"/>
  <c r="I221" i="10"/>
  <c r="I260" i="10"/>
  <c r="I269" i="10"/>
  <c r="I284" i="10"/>
  <c r="I294" i="10"/>
  <c r="I307" i="10"/>
  <c r="I318" i="10"/>
  <c r="I333" i="10"/>
  <c r="I338" i="10"/>
  <c r="I347" i="10"/>
  <c r="I350" i="10"/>
  <c r="I357" i="10"/>
  <c r="I364" i="10"/>
  <c r="I367" i="10"/>
  <c r="I372" i="10"/>
  <c r="I384" i="10"/>
  <c r="I403" i="10"/>
  <c r="I410" i="10"/>
  <c r="I414" i="10"/>
  <c r="I429" i="10"/>
  <c r="I442" i="10"/>
  <c r="I456" i="10"/>
  <c r="I469" i="10"/>
  <c r="I485" i="10"/>
  <c r="I524" i="10"/>
  <c r="I532" i="10"/>
  <c r="I548" i="10"/>
  <c r="I558" i="10"/>
  <c r="I577" i="10"/>
  <c r="I596" i="10"/>
  <c r="I610" i="10"/>
  <c r="I609" i="10" s="1"/>
  <c r="I617" i="10"/>
  <c r="I622" i="10"/>
  <c r="I637" i="10"/>
  <c r="I641" i="10"/>
  <c r="I647" i="10"/>
  <c r="I652" i="10"/>
  <c r="I674" i="10"/>
  <c r="I680" i="10"/>
  <c r="I688" i="10"/>
  <c r="I698" i="10"/>
  <c r="H44" i="10"/>
  <c r="H71" i="10"/>
  <c r="H75" i="10"/>
  <c r="H100" i="10"/>
  <c r="H112" i="10"/>
  <c r="H119" i="10"/>
  <c r="H126" i="10"/>
  <c r="H133" i="10"/>
  <c r="H179" i="10"/>
  <c r="H186" i="10"/>
  <c r="H192" i="10"/>
  <c r="H205" i="10"/>
  <c r="H221" i="10"/>
  <c r="H260" i="10"/>
  <c r="H269" i="10"/>
  <c r="H284" i="10"/>
  <c r="H294" i="10"/>
  <c r="H307" i="10"/>
  <c r="H318" i="10"/>
  <c r="H333" i="10"/>
  <c r="H338" i="10"/>
  <c r="H347" i="10"/>
  <c r="H350" i="10"/>
  <c r="H357" i="10"/>
  <c r="H364" i="10"/>
  <c r="H367" i="10"/>
  <c r="H372" i="10"/>
  <c r="H384" i="10"/>
  <c r="H403" i="10"/>
  <c r="H410" i="10"/>
  <c r="H414" i="10"/>
  <c r="H429" i="10"/>
  <c r="H442" i="10"/>
  <c r="H456" i="10"/>
  <c r="H469" i="10"/>
  <c r="H485" i="10"/>
  <c r="H524" i="10"/>
  <c r="H532" i="10"/>
  <c r="H548" i="10"/>
  <c r="H558" i="10"/>
  <c r="H577" i="10"/>
  <c r="H596" i="10"/>
  <c r="H610" i="10"/>
  <c r="H617" i="10"/>
  <c r="H622" i="10"/>
  <c r="H637" i="10"/>
  <c r="H641" i="10"/>
  <c r="H647" i="10"/>
  <c r="H652" i="10"/>
  <c r="H674" i="10"/>
  <c r="H680" i="10"/>
  <c r="H688" i="10"/>
  <c r="H698" i="10"/>
  <c r="I44" i="9"/>
  <c r="I63" i="9"/>
  <c r="I78" i="9"/>
  <c r="I94" i="9"/>
  <c r="I106" i="9"/>
  <c r="I120" i="9"/>
  <c r="I126" i="9"/>
  <c r="I131" i="9"/>
  <c r="I138" i="9"/>
  <c r="I166" i="9"/>
  <c r="I188" i="9"/>
  <c r="I194" i="9"/>
  <c r="I200" i="9"/>
  <c r="I210" i="9"/>
  <c r="I221" i="9"/>
  <c r="I252" i="9"/>
  <c r="I257" i="9"/>
  <c r="I273" i="9"/>
  <c r="I286" i="9"/>
  <c r="I300" i="9"/>
  <c r="I305" i="9"/>
  <c r="I318" i="9"/>
  <c r="I333" i="9"/>
  <c r="I338" i="9"/>
  <c r="I342" i="9"/>
  <c r="I353" i="9"/>
  <c r="I361" i="9"/>
  <c r="I372" i="9"/>
  <c r="I382" i="9"/>
  <c r="I385" i="9"/>
  <c r="I391" i="9"/>
  <c r="I405" i="9"/>
  <c r="I414" i="9"/>
  <c r="I429" i="9"/>
  <c r="I436" i="9"/>
  <c r="I440" i="9"/>
  <c r="I471" i="9"/>
  <c r="I489" i="9"/>
  <c r="I525" i="9"/>
  <c r="I533" i="9"/>
  <c r="I545" i="9"/>
  <c r="I550" i="9"/>
  <c r="I561" i="9"/>
  <c r="I572" i="9"/>
  <c r="I588" i="9"/>
  <c r="I591" i="9"/>
  <c r="I595" i="9"/>
  <c r="I600" i="9"/>
  <c r="I618" i="9"/>
  <c r="I630" i="9"/>
  <c r="I635" i="9"/>
  <c r="I622" i="9"/>
  <c r="I658" i="9"/>
  <c r="I664" i="9"/>
  <c r="I674" i="9"/>
  <c r="I680" i="9"/>
  <c r="H44" i="9"/>
  <c r="H63" i="9"/>
  <c r="H78" i="9"/>
  <c r="H94" i="9"/>
  <c r="H106" i="9"/>
  <c r="H120" i="9"/>
  <c r="H126" i="9"/>
  <c r="H131" i="9"/>
  <c r="H138" i="9"/>
  <c r="H166" i="9"/>
  <c r="H188" i="9"/>
  <c r="H194" i="9"/>
  <c r="H200" i="9"/>
  <c r="H210" i="9"/>
  <c r="H221" i="9"/>
  <c r="H252" i="9"/>
  <c r="H257" i="9"/>
  <c r="H273" i="9"/>
  <c r="H286" i="9"/>
  <c r="H300" i="9"/>
  <c r="H305" i="9"/>
  <c r="H318" i="9"/>
  <c r="H333" i="9"/>
  <c r="H338" i="9"/>
  <c r="H342" i="9"/>
  <c r="H353" i="9"/>
  <c r="H361" i="9"/>
  <c r="H372" i="9"/>
  <c r="H382" i="9"/>
  <c r="H385" i="9"/>
  <c r="H391" i="9"/>
  <c r="H405" i="9"/>
  <c r="H414" i="9"/>
  <c r="H429" i="9"/>
  <c r="H436" i="9"/>
  <c r="H440" i="9"/>
  <c r="H471" i="9"/>
  <c r="H489" i="9"/>
  <c r="H525" i="9"/>
  <c r="H533" i="9"/>
  <c r="H545" i="9"/>
  <c r="H550" i="9"/>
  <c r="H561" i="9"/>
  <c r="H572" i="9"/>
  <c r="H588" i="9"/>
  <c r="H591" i="9"/>
  <c r="H595" i="9"/>
  <c r="H600" i="9"/>
  <c r="H618" i="9"/>
  <c r="H630" i="9"/>
  <c r="H635" i="9"/>
  <c r="H622" i="9"/>
  <c r="H658" i="9"/>
  <c r="H664" i="9"/>
  <c r="H674" i="9"/>
  <c r="H680" i="9"/>
  <c r="H43" i="5"/>
  <c r="H72" i="5"/>
  <c r="H79" i="5"/>
  <c r="H84" i="5"/>
  <c r="H111" i="5"/>
  <c r="H115" i="5"/>
  <c r="H130" i="5"/>
  <c r="H143" i="5"/>
  <c r="H150" i="5"/>
  <c r="H157" i="5"/>
  <c r="H177" i="5"/>
  <c r="H202" i="5"/>
  <c r="H208" i="5"/>
  <c r="H214" i="5"/>
  <c r="H238" i="5"/>
  <c r="H273" i="5"/>
  <c r="H278" i="5"/>
  <c r="H293" i="5"/>
  <c r="H303" i="5"/>
  <c r="H316" i="5"/>
  <c r="H320" i="5"/>
  <c r="H324" i="5"/>
  <c r="H338" i="5"/>
  <c r="H390" i="5"/>
  <c r="H400" i="5"/>
  <c r="H418" i="5"/>
  <c r="H425" i="5"/>
  <c r="H455" i="5"/>
  <c r="H492" i="5"/>
  <c r="H524" i="5"/>
  <c r="H580" i="5"/>
  <c r="H588" i="5"/>
  <c r="H598" i="5"/>
  <c r="H613" i="5"/>
  <c r="H626" i="5"/>
  <c r="H642" i="5"/>
  <c r="H645" i="5"/>
  <c r="H649" i="5"/>
  <c r="H655" i="5"/>
  <c r="H673" i="5"/>
  <c r="H677" i="5"/>
  <c r="H684" i="5"/>
  <c r="H689" i="5"/>
  <c r="H712" i="5"/>
  <c r="H734" i="5"/>
  <c r="H741" i="5"/>
  <c r="I43" i="5"/>
  <c r="I72" i="5"/>
  <c r="I79" i="5"/>
  <c r="I84" i="5"/>
  <c r="I111" i="5"/>
  <c r="I115" i="5"/>
  <c r="I130" i="5"/>
  <c r="I143" i="5"/>
  <c r="I150" i="5"/>
  <c r="I157" i="5"/>
  <c r="I177" i="5"/>
  <c r="I176" i="5" s="1"/>
  <c r="I202" i="5"/>
  <c r="I208" i="5"/>
  <c r="I214" i="5"/>
  <c r="I238" i="5"/>
  <c r="I273" i="5"/>
  <c r="I278" i="5"/>
  <c r="I293" i="5"/>
  <c r="I303" i="5"/>
  <c r="I316" i="5"/>
  <c r="I320" i="5"/>
  <c r="I324" i="5"/>
  <c r="I338" i="5"/>
  <c r="I390" i="5"/>
  <c r="I400" i="5"/>
  <c r="I418" i="5"/>
  <c r="I425" i="5"/>
  <c r="I455" i="5"/>
  <c r="I492" i="5"/>
  <c r="I524" i="5"/>
  <c r="I580" i="5"/>
  <c r="I588" i="5"/>
  <c r="I598" i="5"/>
  <c r="I613" i="5"/>
  <c r="I626" i="5"/>
  <c r="I642" i="5"/>
  <c r="I645" i="5"/>
  <c r="I649" i="5"/>
  <c r="I655" i="5"/>
  <c r="I673" i="5"/>
  <c r="I677" i="5"/>
  <c r="I684" i="5"/>
  <c r="I689" i="5"/>
  <c r="I712" i="5"/>
  <c r="I734" i="5"/>
  <c r="I741" i="5"/>
  <c r="C17" i="1"/>
  <c r="H271" i="4"/>
  <c r="I271" i="4"/>
  <c r="H103" i="5"/>
  <c r="I103" i="5"/>
  <c r="H587" i="9" l="1"/>
  <c r="I587" i="9"/>
  <c r="H530" i="15"/>
  <c r="I506" i="16"/>
  <c r="H510" i="18"/>
  <c r="H728" i="20"/>
  <c r="I728" i="20"/>
  <c r="I604" i="4"/>
  <c r="I73" i="1"/>
  <c r="I532" i="14"/>
  <c r="H100" i="16"/>
  <c r="I142" i="18"/>
  <c r="H604" i="4"/>
  <c r="H641" i="5"/>
  <c r="I641" i="5"/>
  <c r="H609" i="10"/>
  <c r="H557" i="13"/>
  <c r="I557" i="13"/>
  <c r="H532" i="14"/>
  <c r="H506" i="16"/>
  <c r="H503" i="17"/>
  <c r="H142" i="18"/>
  <c r="H176" i="5"/>
  <c r="I114" i="5"/>
  <c r="H346" i="5"/>
  <c r="B771" i="5" s="1"/>
  <c r="H114" i="5"/>
  <c r="B768" i="5" s="1"/>
  <c r="I161" i="4"/>
  <c r="C720" i="4" s="1"/>
  <c r="H161" i="4"/>
  <c r="B720" i="4" s="1"/>
  <c r="H98" i="4"/>
  <c r="I264" i="4"/>
  <c r="C721" i="4" s="1"/>
  <c r="H264" i="4"/>
  <c r="I98" i="4"/>
  <c r="C719" i="4" s="1"/>
  <c r="H162" i="13"/>
  <c r="I162" i="13"/>
  <c r="H98" i="13"/>
  <c r="I98" i="13"/>
  <c r="C649" i="13" s="1"/>
  <c r="H165" i="9"/>
  <c r="I165" i="9"/>
  <c r="H105" i="9"/>
  <c r="B689" i="9" s="1"/>
  <c r="I105" i="9"/>
  <c r="C689" i="9" s="1"/>
  <c r="H99" i="10"/>
  <c r="I153" i="10"/>
  <c r="H153" i="10"/>
  <c r="B705" i="10" s="1"/>
  <c r="I99" i="10"/>
  <c r="C704" i="10" s="1"/>
  <c r="I149" i="14"/>
  <c r="H149" i="14"/>
  <c r="I99" i="14"/>
  <c r="H99" i="14"/>
  <c r="I61" i="1"/>
  <c r="H155" i="15"/>
  <c r="I155" i="15"/>
  <c r="I106" i="15"/>
  <c r="H106" i="15"/>
  <c r="B650" i="15" s="1"/>
  <c r="I150" i="16"/>
  <c r="H150" i="16"/>
  <c r="I100" i="16"/>
  <c r="H151" i="17"/>
  <c r="B597" i="17" s="1"/>
  <c r="I151" i="17"/>
  <c r="I101" i="17"/>
  <c r="H101" i="17"/>
  <c r="B596" i="17" s="1"/>
  <c r="I96" i="18"/>
  <c r="C628" i="18" s="1"/>
  <c r="H96" i="18"/>
  <c r="I86" i="1"/>
  <c r="I70" i="1"/>
  <c r="H203" i="20"/>
  <c r="B872" i="20" s="1"/>
  <c r="I203" i="20"/>
  <c r="H105" i="20"/>
  <c r="I105" i="20"/>
  <c r="I56" i="1"/>
  <c r="I75" i="1"/>
  <c r="I52" i="1"/>
  <c r="I89" i="1"/>
  <c r="I346" i="5"/>
  <c r="C771" i="5" s="1"/>
  <c r="I30" i="1"/>
  <c r="I54" i="1"/>
  <c r="I39" i="1"/>
  <c r="I53" i="1"/>
  <c r="I79" i="1"/>
  <c r="I42" i="1"/>
  <c r="I67" i="1"/>
  <c r="I102" i="1"/>
  <c r="I91" i="1"/>
  <c r="I90" i="1"/>
  <c r="I72" i="1"/>
  <c r="I58" i="1"/>
  <c r="I34" i="1"/>
  <c r="I74" i="1"/>
  <c r="I71" i="1"/>
  <c r="I64" i="1"/>
  <c r="I95" i="1"/>
  <c r="I88" i="1"/>
  <c r="I85" i="1"/>
  <c r="I84" i="1"/>
  <c r="I63" i="1"/>
  <c r="I59" i="1"/>
  <c r="I43" i="1"/>
  <c r="I68" i="1"/>
  <c r="I37" i="1"/>
  <c r="I101" i="1"/>
  <c r="I100" i="1"/>
  <c r="I99" i="1"/>
  <c r="I96" i="1"/>
  <c r="I94" i="1"/>
  <c r="I93" i="1"/>
  <c r="I92" i="1"/>
  <c r="I87" i="1"/>
  <c r="I83" i="1"/>
  <c r="I66" i="1"/>
  <c r="I65" i="1"/>
  <c r="I62" i="1"/>
  <c r="I60" i="1"/>
  <c r="I51" i="1"/>
  <c r="I48" i="1"/>
  <c r="I46" i="1"/>
  <c r="I45" i="1"/>
  <c r="I44" i="1"/>
  <c r="I41" i="1"/>
  <c r="I38" i="1"/>
  <c r="I36" i="1"/>
  <c r="I35" i="1"/>
  <c r="I32" i="1"/>
  <c r="I31" i="1"/>
  <c r="I49" i="1"/>
  <c r="I33" i="1"/>
  <c r="I82" i="1"/>
  <c r="I57" i="1"/>
  <c r="I50" i="1"/>
  <c r="I29" i="1"/>
  <c r="H43" i="4"/>
  <c r="B718" i="4" s="1"/>
  <c r="H43" i="9"/>
  <c r="B688" i="9" s="1"/>
  <c r="H835" i="20"/>
  <c r="B877" i="20" s="1"/>
  <c r="I835" i="20"/>
  <c r="C877" i="20" s="1"/>
  <c r="B876" i="20"/>
  <c r="C876" i="20"/>
  <c r="H659" i="20"/>
  <c r="B875" i="20" s="1"/>
  <c r="I659" i="20"/>
  <c r="C875" i="20" s="1"/>
  <c r="I513" i="20"/>
  <c r="C874" i="20" s="1"/>
  <c r="H513" i="20"/>
  <c r="B874" i="20" s="1"/>
  <c r="H337" i="20"/>
  <c r="B873" i="20" s="1"/>
  <c r="I337" i="20"/>
  <c r="C873" i="20" s="1"/>
  <c r="C872" i="20"/>
  <c r="B871" i="20"/>
  <c r="C871" i="20"/>
  <c r="I42" i="20"/>
  <c r="C870" i="20" s="1"/>
  <c r="H42" i="20"/>
  <c r="B870" i="20" s="1"/>
  <c r="H599" i="18"/>
  <c r="B634" i="18" s="1"/>
  <c r="I599" i="18"/>
  <c r="C634" i="18" s="1"/>
  <c r="B633" i="18"/>
  <c r="C633" i="18"/>
  <c r="H456" i="18"/>
  <c r="B632" i="18" s="1"/>
  <c r="I456" i="18"/>
  <c r="C632" i="18" s="1"/>
  <c r="H310" i="18"/>
  <c r="B631" i="18" s="1"/>
  <c r="I310" i="18"/>
  <c r="C631" i="18" s="1"/>
  <c r="H214" i="18"/>
  <c r="B630" i="18" s="1"/>
  <c r="I214" i="18"/>
  <c r="C630" i="18" s="1"/>
  <c r="B629" i="18"/>
  <c r="C629" i="18"/>
  <c r="B628" i="18"/>
  <c r="H572" i="17"/>
  <c r="B602" i="17" s="1"/>
  <c r="I572" i="17"/>
  <c r="C602" i="17" s="1"/>
  <c r="C601" i="17"/>
  <c r="B601" i="17"/>
  <c r="H470" i="17"/>
  <c r="B600" i="17" s="1"/>
  <c r="I470" i="17"/>
  <c r="C600" i="17" s="1"/>
  <c r="H328" i="17"/>
  <c r="B599" i="17" s="1"/>
  <c r="I328" i="17"/>
  <c r="C599" i="17" s="1"/>
  <c r="H233" i="17"/>
  <c r="B598" i="17" s="1"/>
  <c r="I233" i="17"/>
  <c r="C598" i="17" s="1"/>
  <c r="C597" i="17"/>
  <c r="C596" i="17"/>
  <c r="H42" i="17"/>
  <c r="B595" i="17" s="1"/>
  <c r="I42" i="17"/>
  <c r="C595" i="17" s="1"/>
  <c r="H577" i="16"/>
  <c r="B615" i="16" s="1"/>
  <c r="I577" i="16"/>
  <c r="C615" i="16" s="1"/>
  <c r="B614" i="16"/>
  <c r="C614" i="16"/>
  <c r="H461" i="16"/>
  <c r="B613" i="16" s="1"/>
  <c r="I461" i="16"/>
  <c r="C613" i="16" s="1"/>
  <c r="H306" i="16"/>
  <c r="B612" i="16" s="1"/>
  <c r="I306" i="16"/>
  <c r="C612" i="16" s="1"/>
  <c r="H221" i="16"/>
  <c r="B611" i="16" s="1"/>
  <c r="I221" i="16"/>
  <c r="C611" i="16" s="1"/>
  <c r="B610" i="16"/>
  <c r="C610" i="16"/>
  <c r="B609" i="16"/>
  <c r="C609" i="16"/>
  <c r="H42" i="16"/>
  <c r="B608" i="16" s="1"/>
  <c r="I42" i="16"/>
  <c r="C608" i="16" s="1"/>
  <c r="H616" i="15"/>
  <c r="B656" i="15" s="1"/>
  <c r="I616" i="15"/>
  <c r="C656" i="15" s="1"/>
  <c r="B655" i="15"/>
  <c r="C655" i="15"/>
  <c r="I466" i="15"/>
  <c r="C654" i="15" s="1"/>
  <c r="H466" i="15"/>
  <c r="B654" i="15" s="1"/>
  <c r="H315" i="15"/>
  <c r="B653" i="15" s="1"/>
  <c r="I315" i="15"/>
  <c r="C653" i="15" s="1"/>
  <c r="H237" i="15"/>
  <c r="B652" i="15" s="1"/>
  <c r="I237" i="15"/>
  <c r="C652" i="15" s="1"/>
  <c r="B651" i="15"/>
  <c r="C651" i="15"/>
  <c r="C650" i="15"/>
  <c r="H43" i="15"/>
  <c r="B649" i="15" s="1"/>
  <c r="I43" i="15"/>
  <c r="C649" i="15" s="1"/>
  <c r="H602" i="14"/>
  <c r="B641" i="14" s="1"/>
  <c r="I602" i="14"/>
  <c r="C641" i="14" s="1"/>
  <c r="C640" i="14"/>
  <c r="B640" i="14"/>
  <c r="I472" i="14"/>
  <c r="C639" i="14" s="1"/>
  <c r="H472" i="14"/>
  <c r="B639" i="14" s="1"/>
  <c r="H297" i="14"/>
  <c r="B638" i="14" s="1"/>
  <c r="I297" i="14"/>
  <c r="C638" i="14" s="1"/>
  <c r="H219" i="14"/>
  <c r="B637" i="14" s="1"/>
  <c r="I219" i="14"/>
  <c r="C637" i="14" s="1"/>
  <c r="B636" i="14"/>
  <c r="C636" i="14"/>
  <c r="C635" i="14"/>
  <c r="B635" i="14"/>
  <c r="I43" i="14"/>
  <c r="C634" i="14" s="1"/>
  <c r="H43" i="14"/>
  <c r="B634" i="14" s="1"/>
  <c r="I625" i="13"/>
  <c r="C655" i="13" s="1"/>
  <c r="H625" i="13"/>
  <c r="B655" i="13" s="1"/>
  <c r="C654" i="13"/>
  <c r="B654" i="13"/>
  <c r="H497" i="13"/>
  <c r="B653" i="13" s="1"/>
  <c r="I497" i="13"/>
  <c r="C653" i="13" s="1"/>
  <c r="H321" i="13"/>
  <c r="B652" i="13" s="1"/>
  <c r="I321" i="13"/>
  <c r="C652" i="13" s="1"/>
  <c r="H245" i="13"/>
  <c r="B651" i="13" s="1"/>
  <c r="I245" i="13"/>
  <c r="C651" i="13" s="1"/>
  <c r="B650" i="13"/>
  <c r="C650" i="13"/>
  <c r="B649" i="13"/>
  <c r="H43" i="13"/>
  <c r="B648" i="13" s="1"/>
  <c r="I43" i="13"/>
  <c r="C648" i="13" s="1"/>
  <c r="I673" i="10"/>
  <c r="C710" i="10" s="1"/>
  <c r="H673" i="10"/>
  <c r="B710" i="10" s="1"/>
  <c r="B709" i="10"/>
  <c r="C709" i="10"/>
  <c r="I523" i="10"/>
  <c r="C708" i="10" s="1"/>
  <c r="H523" i="10"/>
  <c r="B708" i="10" s="1"/>
  <c r="H341" i="10"/>
  <c r="B707" i="10" s="1"/>
  <c r="I341" i="10"/>
  <c r="C707" i="10" s="1"/>
  <c r="H259" i="10"/>
  <c r="B706" i="10" s="1"/>
  <c r="I259" i="10"/>
  <c r="C706" i="10" s="1"/>
  <c r="C705" i="10"/>
  <c r="B704" i="10"/>
  <c r="I43" i="10"/>
  <c r="C703" i="10" s="1"/>
  <c r="H43" i="10"/>
  <c r="B703" i="10" s="1"/>
  <c r="H657" i="9"/>
  <c r="B695" i="9" s="1"/>
  <c r="I657" i="9"/>
  <c r="C695" i="9" s="1"/>
  <c r="B694" i="9"/>
  <c r="C694" i="9"/>
  <c r="H524" i="9"/>
  <c r="B693" i="9" s="1"/>
  <c r="I524" i="9"/>
  <c r="C693" i="9" s="1"/>
  <c r="I341" i="9"/>
  <c r="C692" i="9" s="1"/>
  <c r="H341" i="9"/>
  <c r="B692" i="9" s="1"/>
  <c r="H251" i="9"/>
  <c r="B691" i="9" s="1"/>
  <c r="I251" i="9"/>
  <c r="C691" i="9" s="1"/>
  <c r="B690" i="9"/>
  <c r="C690" i="9"/>
  <c r="I43" i="9"/>
  <c r="C688" i="9" s="1"/>
  <c r="H711" i="5"/>
  <c r="B774" i="5" s="1"/>
  <c r="I711" i="5"/>
  <c r="C774" i="5" s="1"/>
  <c r="B773" i="5"/>
  <c r="C773" i="5"/>
  <c r="I579" i="5"/>
  <c r="C772" i="5" s="1"/>
  <c r="H579" i="5"/>
  <c r="B772" i="5" s="1"/>
  <c r="I272" i="5"/>
  <c r="C770" i="5" s="1"/>
  <c r="H272" i="5"/>
  <c r="B770" i="5" s="1"/>
  <c r="B769" i="5"/>
  <c r="C769" i="5"/>
  <c r="C768" i="5"/>
  <c r="I42" i="5"/>
  <c r="C767" i="5" s="1"/>
  <c r="H42" i="5"/>
  <c r="B767" i="5" s="1"/>
  <c r="H675" i="4"/>
  <c r="B725" i="4" s="1"/>
  <c r="I675" i="4"/>
  <c r="C725" i="4" s="1"/>
  <c r="B724" i="4"/>
  <c r="C724" i="4"/>
  <c r="H540" i="4"/>
  <c r="B723" i="4" s="1"/>
  <c r="I540" i="4"/>
  <c r="C723" i="4" s="1"/>
  <c r="H342" i="4"/>
  <c r="B722" i="4" s="1"/>
  <c r="I342" i="4"/>
  <c r="C722" i="4" s="1"/>
  <c r="B721" i="4"/>
  <c r="B719" i="4"/>
  <c r="I43" i="4"/>
  <c r="C718" i="4" s="1"/>
  <c r="E23" i="1" l="1"/>
  <c r="C19" i="1"/>
  <c r="F23" i="1"/>
  <c r="F19" i="1"/>
  <c r="E19" i="1"/>
  <c r="C23" i="1"/>
  <c r="D19" i="1"/>
  <c r="D23" i="1"/>
  <c r="D718" i="4"/>
  <c r="C10" i="4" s="1"/>
  <c r="D724" i="4"/>
  <c r="C16" i="4" s="1"/>
  <c r="D725" i="4"/>
  <c r="C17" i="4" s="1"/>
  <c r="C878" i="20"/>
  <c r="B878" i="20"/>
  <c r="B635" i="18"/>
  <c r="C635" i="18"/>
  <c r="B603" i="17"/>
  <c r="C603" i="17"/>
  <c r="B616" i="16"/>
  <c r="C616" i="16"/>
  <c r="B657" i="15"/>
  <c r="C657" i="15"/>
  <c r="C642" i="14"/>
  <c r="B642" i="14"/>
  <c r="C656" i="13"/>
  <c r="B656" i="13"/>
  <c r="C711" i="10"/>
  <c r="B711" i="10"/>
  <c r="B696" i="9"/>
  <c r="E8" i="1" s="1"/>
  <c r="C696" i="9"/>
  <c r="C775" i="5"/>
  <c r="B775" i="5"/>
  <c r="D723" i="4"/>
  <c r="C15" i="4" s="1"/>
  <c r="D722" i="4"/>
  <c r="C14" i="4" s="1"/>
  <c r="D721" i="4"/>
  <c r="C13" i="4" s="1"/>
  <c r="D720" i="4"/>
  <c r="C12" i="4" s="1"/>
  <c r="D719" i="4"/>
  <c r="C11" i="4" s="1"/>
  <c r="B726" i="4"/>
  <c r="C726" i="4"/>
  <c r="C21" i="1" l="1"/>
  <c r="D878" i="20"/>
  <c r="D875" i="20" s="1"/>
  <c r="C14" i="20" s="1"/>
  <c r="D635" i="18"/>
  <c r="D629" i="18" s="1"/>
  <c r="C11" i="18" s="1"/>
  <c r="D603" i="17"/>
  <c r="D598" i="17" s="1"/>
  <c r="C12" i="17" s="1"/>
  <c r="D616" i="16"/>
  <c r="D9" i="16" s="1"/>
  <c r="D657" i="15"/>
  <c r="D649" i="15" s="1"/>
  <c r="C9" i="15" s="1"/>
  <c r="D642" i="14"/>
  <c r="D656" i="13"/>
  <c r="D655" i="13" s="1"/>
  <c r="C16" i="13" s="1"/>
  <c r="D711" i="10"/>
  <c r="D704" i="10" s="1"/>
  <c r="C10" i="10" s="1"/>
  <c r="D696" i="9"/>
  <c r="D775" i="5"/>
  <c r="D767" i="5" s="1"/>
  <c r="C9" i="5" s="1"/>
  <c r="D726" i="4"/>
  <c r="D693" i="9" l="1"/>
  <c r="C14" i="9" s="1"/>
  <c r="C7" i="1"/>
  <c r="F9" i="1"/>
  <c r="D634" i="14"/>
  <c r="C9" i="14" s="1"/>
  <c r="D876" i="20"/>
  <c r="C15" i="20" s="1"/>
  <c r="D874" i="20"/>
  <c r="C13" i="20" s="1"/>
  <c r="G11" i="1"/>
  <c r="D9" i="20"/>
  <c r="D871" i="20"/>
  <c r="C10" i="20" s="1"/>
  <c r="D872" i="20"/>
  <c r="C11" i="20" s="1"/>
  <c r="D870" i="20"/>
  <c r="C9" i="20" s="1"/>
  <c r="D873" i="20"/>
  <c r="C12" i="20" s="1"/>
  <c r="D877" i="20"/>
  <c r="C16" i="20" s="1"/>
  <c r="D9" i="18"/>
  <c r="D633" i="18"/>
  <c r="C15" i="18" s="1"/>
  <c r="D634" i="18"/>
  <c r="C16" i="18" s="1"/>
  <c r="D631" i="18"/>
  <c r="C13" i="18" s="1"/>
  <c r="E11" i="1"/>
  <c r="D628" i="18"/>
  <c r="C10" i="18" s="1"/>
  <c r="D627" i="18"/>
  <c r="C9" i="18" s="1"/>
  <c r="D630" i="18"/>
  <c r="C12" i="18" s="1"/>
  <c r="D632" i="18"/>
  <c r="C14" i="18" s="1"/>
  <c r="D9" i="17"/>
  <c r="D599" i="17"/>
  <c r="C13" i="17" s="1"/>
  <c r="D602" i="17"/>
  <c r="C16" i="17" s="1"/>
  <c r="D600" i="17"/>
  <c r="C14" i="17" s="1"/>
  <c r="D11" i="1"/>
  <c r="D601" i="17"/>
  <c r="C15" i="17" s="1"/>
  <c r="D596" i="17"/>
  <c r="C10" i="17" s="1"/>
  <c r="D597" i="17"/>
  <c r="C11" i="17" s="1"/>
  <c r="D595" i="17"/>
  <c r="C9" i="17" s="1"/>
  <c r="C11" i="1"/>
  <c r="D612" i="16"/>
  <c r="C13" i="16" s="1"/>
  <c r="D614" i="16"/>
  <c r="C15" i="16" s="1"/>
  <c r="D615" i="16"/>
  <c r="C16" i="16" s="1"/>
  <c r="D608" i="16"/>
  <c r="C9" i="16" s="1"/>
  <c r="D609" i="16"/>
  <c r="C10" i="16" s="1"/>
  <c r="D613" i="16"/>
  <c r="C14" i="16" s="1"/>
  <c r="D611" i="16"/>
  <c r="C12" i="16" s="1"/>
  <c r="D610" i="16"/>
  <c r="C11" i="16" s="1"/>
  <c r="D651" i="15"/>
  <c r="C11" i="15" s="1"/>
  <c r="D653" i="15"/>
  <c r="C13" i="15" s="1"/>
  <c r="D655" i="15"/>
  <c r="C15" i="15" s="1"/>
  <c r="D652" i="15"/>
  <c r="C12" i="15" s="1"/>
  <c r="G9" i="1"/>
  <c r="D656" i="15"/>
  <c r="C16" i="15" s="1"/>
  <c r="D650" i="15"/>
  <c r="C10" i="15" s="1"/>
  <c r="D9" i="15"/>
  <c r="D654" i="15"/>
  <c r="C14" i="15" s="1"/>
  <c r="D638" i="14"/>
  <c r="C13" i="14" s="1"/>
  <c r="D635" i="14"/>
  <c r="C10" i="14" s="1"/>
  <c r="D637" i="14"/>
  <c r="C12" i="14" s="1"/>
  <c r="D9" i="14"/>
  <c r="D636" i="14"/>
  <c r="C11" i="14" s="1"/>
  <c r="D640" i="14"/>
  <c r="C15" i="14" s="1"/>
  <c r="D639" i="14"/>
  <c r="C14" i="14" s="1"/>
  <c r="D641" i="14"/>
  <c r="C16" i="14" s="1"/>
  <c r="D9" i="13"/>
  <c r="G5" i="1"/>
  <c r="D648" i="13"/>
  <c r="C9" i="13" s="1"/>
  <c r="D654" i="13"/>
  <c r="C15" i="13" s="1"/>
  <c r="D651" i="13"/>
  <c r="C12" i="13" s="1"/>
  <c r="D650" i="13"/>
  <c r="C11" i="13" s="1"/>
  <c r="D653" i="13"/>
  <c r="C14" i="13" s="1"/>
  <c r="D652" i="13"/>
  <c r="C13" i="13" s="1"/>
  <c r="D649" i="13"/>
  <c r="C10" i="13" s="1"/>
  <c r="D709" i="10"/>
  <c r="C15" i="10" s="1"/>
  <c r="D710" i="10"/>
  <c r="C16" i="10" s="1"/>
  <c r="D705" i="10"/>
  <c r="C11" i="10" s="1"/>
  <c r="D708" i="10"/>
  <c r="C14" i="10" s="1"/>
  <c r="D706" i="10"/>
  <c r="C12" i="10" s="1"/>
  <c r="D703" i="10"/>
  <c r="C9" i="10" s="1"/>
  <c r="D9" i="10"/>
  <c r="D707" i="10"/>
  <c r="C13" i="10" s="1"/>
  <c r="D690" i="9"/>
  <c r="C11" i="9" s="1"/>
  <c r="D695" i="9"/>
  <c r="C16" i="9" s="1"/>
  <c r="D692" i="9"/>
  <c r="C13" i="9" s="1"/>
  <c r="D688" i="9"/>
  <c r="C9" i="9" s="1"/>
  <c r="D691" i="9"/>
  <c r="C12" i="9" s="1"/>
  <c r="D694" i="9"/>
  <c r="C15" i="9" s="1"/>
  <c r="D9" i="9"/>
  <c r="D689" i="9"/>
  <c r="C10" i="9" s="1"/>
  <c r="D769" i="5"/>
  <c r="C11" i="5" s="1"/>
  <c r="D770" i="5"/>
  <c r="C12" i="5" s="1"/>
  <c r="D772" i="5"/>
  <c r="C14" i="5" s="1"/>
  <c r="D768" i="5"/>
  <c r="C10" i="5" s="1"/>
  <c r="D774" i="5"/>
  <c r="C16" i="5" s="1"/>
  <c r="D773" i="5"/>
  <c r="C15" i="5" s="1"/>
  <c r="D5" i="1"/>
  <c r="F9" i="5"/>
  <c r="D771" i="5"/>
  <c r="C13" i="5" s="1"/>
  <c r="F10" i="4"/>
  <c r="C5" i="1"/>
</calcChain>
</file>

<file path=xl/sharedStrings.xml><?xml version="1.0" encoding="utf-8"?>
<sst xmlns="http://schemas.openxmlformats.org/spreadsheetml/2006/main" count="23085" uniqueCount="5317">
  <si>
    <t>OPD</t>
  </si>
  <si>
    <t>Labour Room</t>
  </si>
  <si>
    <t>Accident &amp; Emergency</t>
  </si>
  <si>
    <t>Indoor Department</t>
  </si>
  <si>
    <t>Pediaterics Ward</t>
  </si>
  <si>
    <t>Operation Theatre</t>
  </si>
  <si>
    <t>Post Partum Unit</t>
  </si>
  <si>
    <t>Radiology</t>
  </si>
  <si>
    <t>Pharmacy</t>
  </si>
  <si>
    <t>Auxiliary Services</t>
  </si>
  <si>
    <t>Mortuary</t>
  </si>
  <si>
    <t>General Administration</t>
  </si>
  <si>
    <t>SNCU</t>
  </si>
  <si>
    <t>ICU</t>
  </si>
  <si>
    <t>Laboratory</t>
  </si>
  <si>
    <t>HOSPITAL SCORE</t>
  </si>
  <si>
    <t>NRC</t>
  </si>
  <si>
    <t>Maximum</t>
  </si>
  <si>
    <t>Obtained</t>
  </si>
  <si>
    <t>Service Provision</t>
  </si>
  <si>
    <t>Patient Rights</t>
  </si>
  <si>
    <t>Inputs</t>
  </si>
  <si>
    <t>Support Services</t>
  </si>
  <si>
    <t>Clinical Services</t>
  </si>
  <si>
    <t>Infection Control</t>
  </si>
  <si>
    <t>Quality Management</t>
  </si>
  <si>
    <t>Outcome</t>
  </si>
  <si>
    <t xml:space="preserve">Outcome </t>
  </si>
  <si>
    <t>H</t>
  </si>
  <si>
    <t xml:space="preserve">Quality Management </t>
  </si>
  <si>
    <t>G</t>
  </si>
  <si>
    <t>F</t>
  </si>
  <si>
    <t xml:space="preserve">Quality Manangement </t>
  </si>
  <si>
    <t xml:space="preserve">Clinical Services </t>
  </si>
  <si>
    <t>E</t>
  </si>
  <si>
    <t xml:space="preserve">Support Services </t>
  </si>
  <si>
    <t>D</t>
  </si>
  <si>
    <t xml:space="preserve">Inputs </t>
  </si>
  <si>
    <t>C</t>
  </si>
  <si>
    <t xml:space="preserve">Patient Rights </t>
  </si>
  <si>
    <t>B</t>
  </si>
  <si>
    <t xml:space="preserve">Service Provision </t>
  </si>
  <si>
    <t>A</t>
  </si>
  <si>
    <t xml:space="preserve">Area of Concern wise Score </t>
  </si>
  <si>
    <t xml:space="preserve">Total </t>
  </si>
  <si>
    <t xml:space="preserve">Percent </t>
  </si>
  <si>
    <t xml:space="preserve">Obtained </t>
  </si>
  <si>
    <t xml:space="preserve">Facility ensures compliance of key Service Quality with national/state benchmarks </t>
  </si>
  <si>
    <t>ME H4.2</t>
  </si>
  <si>
    <t>RR</t>
  </si>
  <si>
    <t>Average door to drug time</t>
  </si>
  <si>
    <t xml:space="preserve">Waiting time at surgical clinic </t>
  </si>
  <si>
    <t xml:space="preserve">Waiting time at paediatric Clinic </t>
  </si>
  <si>
    <t xml:space="preserve">Waiting time at general OPD </t>
  </si>
  <si>
    <t xml:space="preserve">Waiting time at ANC Clinic </t>
  </si>
  <si>
    <t xml:space="preserve">Waiting time at registration counter </t>
  </si>
  <si>
    <t xml:space="preserve">Patient Satisfaction Score </t>
  </si>
  <si>
    <t xml:space="preserve">Facility measures Service Quality Indicators on monthly basis </t>
  </si>
  <si>
    <t>ME H4.1</t>
  </si>
  <si>
    <t xml:space="preserve">The facility measures Service Quality Indicators and endeavours to reach State/National benchmark </t>
  </si>
  <si>
    <t>Standard H4</t>
  </si>
  <si>
    <t xml:space="preserve">Facility ensures compliance of key Clinical Care &amp; Safety with national/state benchmarks </t>
  </si>
  <si>
    <t>ME H3.2</t>
  </si>
  <si>
    <t xml:space="preserve">Proportion of severe anaemia cases </t>
  </si>
  <si>
    <t>No of High Risk Pregnancies X100/ Total no PW used ANC services in the month</t>
  </si>
  <si>
    <t xml:space="preserve">Proportion of High risk pregnancy detected during ANC </t>
  </si>
  <si>
    <t xml:space="preserve">Consultation time for paediatric clinic </t>
  </si>
  <si>
    <t xml:space="preserve">Consultation time for General Surgery Clinic </t>
  </si>
  <si>
    <t xml:space="preserve">Consultation time at General Medicine Clinic </t>
  </si>
  <si>
    <t xml:space="preserve">Facility measures Clinical Care &amp; Safety Indicators on monthly basis </t>
  </si>
  <si>
    <t>ME H3.1</t>
  </si>
  <si>
    <t>The facility measures Clinical Care &amp; Safety Indicators and tries to reach State/National benchmark</t>
  </si>
  <si>
    <t>Standard H3</t>
  </si>
  <si>
    <t xml:space="preserve">Facility ensures compliance of key efficiency indicators with national/state benchmarks </t>
  </si>
  <si>
    <t>ME H2.2</t>
  </si>
  <si>
    <t xml:space="preserve">AYUSH OPD per doctor </t>
  </si>
  <si>
    <t xml:space="preserve">Psychiatry OPD per doctor </t>
  </si>
  <si>
    <t>ENT OPD per doctor</t>
  </si>
  <si>
    <t>TB/DOT pod per doctor</t>
  </si>
  <si>
    <t xml:space="preserve">Skin &amp; OPD per doctor </t>
  </si>
  <si>
    <t>Ophthalmology OPD per doctor</t>
  </si>
  <si>
    <t xml:space="preserve">Dental OPD per Doctor </t>
  </si>
  <si>
    <t>OBG OPD per Doctor</t>
  </si>
  <si>
    <t xml:space="preserve">Paediatric OPD per Doctor </t>
  </si>
  <si>
    <t xml:space="preserve">Surgery OPD per Doctor </t>
  </si>
  <si>
    <t>Medicine OPD per Doctor</t>
  </si>
  <si>
    <t xml:space="preserve">Facility measures efficiency Indicators on monthly basis </t>
  </si>
  <si>
    <t>ME H2.1</t>
  </si>
  <si>
    <t>The facility measures Efficiency Indicators and ensure to reach State/National Benchmark</t>
  </si>
  <si>
    <t xml:space="preserve">Standard H2 </t>
  </si>
  <si>
    <t xml:space="preserve">Facility ensures compliance of key productivity indicators with national/state benchmarks </t>
  </si>
  <si>
    <t>ME H1.3</t>
  </si>
  <si>
    <t xml:space="preserve">Proportion of BPL patients </t>
  </si>
  <si>
    <t>The Facility measures equity indicators periodically</t>
  </si>
  <si>
    <t>ME H1.2</t>
  </si>
  <si>
    <t xml:space="preserve">Immunization OPD per thousand </t>
  </si>
  <si>
    <t xml:space="preserve">ARSH OPD per thousand </t>
  </si>
  <si>
    <t xml:space="preserve">ART patient load per thousand </t>
  </si>
  <si>
    <t xml:space="preserve">ICTC OPD per thousand </t>
  </si>
  <si>
    <t xml:space="preserve">No of ANC done per thousand </t>
  </si>
  <si>
    <t xml:space="preserve">Proportion of follow-up patients </t>
  </si>
  <si>
    <t xml:space="preserve">Facility measures productivity Indicators on monthly basis </t>
  </si>
  <si>
    <t>ME H1.1</t>
  </si>
  <si>
    <t xml:space="preserve">The facility measures Productivity Indicators and ensures compliance with State/National benchmarks </t>
  </si>
  <si>
    <t xml:space="preserve">Standard H1 </t>
  </si>
  <si>
    <t xml:space="preserve">Area of Concern - H Outcome </t>
  </si>
  <si>
    <t>SI/RR</t>
  </si>
  <si>
    <t xml:space="preserve">Facility uses tools for quality improvement in services </t>
  </si>
  <si>
    <t>ME G8.2</t>
  </si>
  <si>
    <t>Six Sigma</t>
  </si>
  <si>
    <t>SI/OB</t>
  </si>
  <si>
    <t>5S</t>
  </si>
  <si>
    <t>PDCA</t>
  </si>
  <si>
    <t xml:space="preserve">Facility uses method for quality improvement in services </t>
  </si>
  <si>
    <t>ME G8.1</t>
  </si>
  <si>
    <t>Facility seeks continually improvement by practicing Quality method and tools.</t>
  </si>
  <si>
    <t>Standard G8</t>
  </si>
  <si>
    <t>ME G7.4</t>
  </si>
  <si>
    <t>SI</t>
  </si>
  <si>
    <t>ME G7.3</t>
  </si>
  <si>
    <t>RR/SI</t>
  </si>
  <si>
    <t>ME G7.2</t>
  </si>
  <si>
    <t xml:space="preserve">The facility defines its quality policy </t>
  </si>
  <si>
    <t>ME G7.1</t>
  </si>
  <si>
    <t xml:space="preserve">The facility has defined and established Quality Policy &amp; Quality Objectives </t>
  </si>
  <si>
    <t>Standard G7</t>
  </si>
  <si>
    <t xml:space="preserve">Corrective and preventive  action taken </t>
  </si>
  <si>
    <t xml:space="preserve">Corrective and preventive actions are taken to address issues, observed in the assessment &amp; audit </t>
  </si>
  <si>
    <t>ME G6.5</t>
  </si>
  <si>
    <t xml:space="preserve">Action plan prepared </t>
  </si>
  <si>
    <t xml:space="preserve">Action plan is made on the gaps found in the assessment / audit process </t>
  </si>
  <si>
    <t>ME G6.4</t>
  </si>
  <si>
    <t xml:space="preserve">Non Compliance are enumerated and recorded </t>
  </si>
  <si>
    <t>The facility ensures non compliances are enumerated and recorded adequately</t>
  </si>
  <si>
    <t>ME G6.3</t>
  </si>
  <si>
    <t xml:space="preserve">There is procedure to conduct Prescription audit </t>
  </si>
  <si>
    <t xml:space="preserve">There is procedure to conduct Medical Audit </t>
  </si>
  <si>
    <t xml:space="preserve">The facility conducts the periodic prescription/ medical/death audits </t>
  </si>
  <si>
    <t>ME G6.2</t>
  </si>
  <si>
    <t xml:space="preserve">Internal assessment is done at periodic interval </t>
  </si>
  <si>
    <t xml:space="preserve">The facility conducts periodic internal assessment </t>
  </si>
  <si>
    <t>ME G6.1</t>
  </si>
  <si>
    <t>The facility has established system of periodic review as internal  assessment , medical &amp; death audit and prescription audit</t>
  </si>
  <si>
    <t>Standard G6</t>
  </si>
  <si>
    <t xml:space="preserve">Processes are rearranged as per requirement </t>
  </si>
  <si>
    <t xml:space="preserve">Facility takes corrective action to improve the processes </t>
  </si>
  <si>
    <t>ME G5.3</t>
  </si>
  <si>
    <t xml:space="preserve">Non value adding activities are identified </t>
  </si>
  <si>
    <t xml:space="preserve">Facility identifies non value adding activities / waste / redundant activities </t>
  </si>
  <si>
    <t>ME G5.2</t>
  </si>
  <si>
    <t>Process mapping of critical processes done</t>
  </si>
  <si>
    <t xml:space="preserve">Facility maps its critical processes </t>
  </si>
  <si>
    <t>ME G5.1</t>
  </si>
  <si>
    <t xml:space="preserve">Facility maps its key processes and seeks to make them more efficient by reducing non value adding activities and wastages </t>
  </si>
  <si>
    <t>Standard G 5</t>
  </si>
  <si>
    <t>Relevant protocols are displayed like Clinical Protocols for ANC checkups</t>
  </si>
  <si>
    <t>OB</t>
  </si>
  <si>
    <t>Work instruction/clinical  protocols are displayed</t>
  </si>
  <si>
    <t xml:space="preserve">Work instructions are displayed at Point of use </t>
  </si>
  <si>
    <t>ME G4.4</t>
  </si>
  <si>
    <t xml:space="preserve">Check Staff is a aware of relevant part of SOPs </t>
  </si>
  <si>
    <t xml:space="preserve">Staff is trained and aware of the standard procedures written in SOPs </t>
  </si>
  <si>
    <t>ME G4.3</t>
  </si>
  <si>
    <t>OPD has documented procedure for duty roaster, punctuality, dress code and identity for OPD staff</t>
  </si>
  <si>
    <t>Department has documented procedure for No Smoking Policy in OPD</t>
  </si>
  <si>
    <t>Department has documented procedure for Administrative  and non clinical work at OPD</t>
  </si>
  <si>
    <t>OPD has documented procedure for equipment management and maintenance in OPD</t>
  </si>
  <si>
    <t>OPD has documented procedure for conducting, analysing patient satisfaction survey</t>
  </si>
  <si>
    <t>OPD has documented procedure for patient privacy and confidentiality</t>
  </si>
  <si>
    <t>OPD has documented procedure for nursing process in OPD</t>
  </si>
  <si>
    <t>OPD has documented procedure for prescription and drug dispensing</t>
  </si>
  <si>
    <t xml:space="preserve">OPD has documented procedure for investigation </t>
  </si>
  <si>
    <t xml:space="preserve">OPD has documented process for OPD consultation </t>
  </si>
  <si>
    <t>OPD has documented procedure for receiving of patient in clinic</t>
  </si>
  <si>
    <t xml:space="preserve">OPD has documented procedure for patient calling system in OPD clinics </t>
  </si>
  <si>
    <t>OPD has documented procedure for Registration</t>
  </si>
  <si>
    <t xml:space="preserve">Standard Operating Procedures adequately describes process and procedures </t>
  </si>
  <si>
    <t>ME G4.2</t>
  </si>
  <si>
    <t>OB/RR</t>
  </si>
  <si>
    <t>Current version of SOP are available with  process owner</t>
  </si>
  <si>
    <t>Standard operating procedure for department has been prepared and approved</t>
  </si>
  <si>
    <t xml:space="preserve">Departmental standard operating procedures are available </t>
  </si>
  <si>
    <t>ME G4.1</t>
  </si>
  <si>
    <t xml:space="preserve">Facility has established, documented implemented and maintained Standard Operating Procedures for all key processes and support services. </t>
  </si>
  <si>
    <t>Standard G4</t>
  </si>
  <si>
    <t xml:space="preserve">Staff is designated for filling and monitoring of these checklists </t>
  </si>
  <si>
    <t xml:space="preserve">Departmental checklist are used for monitoring and quality assurance </t>
  </si>
  <si>
    <t>Facility has established system for use of check lists in different departments and services</t>
  </si>
  <si>
    <t>ME G3.3</t>
  </si>
  <si>
    <t xml:space="preserve">External Quality assurance program is established at ICTC lab </t>
  </si>
  <si>
    <t xml:space="preserve">Facility has established external assurance programs at relevant departments </t>
  </si>
  <si>
    <t>ME G3.2</t>
  </si>
  <si>
    <t>Internal Quality Assurance is established at  ICTC lab</t>
  </si>
  <si>
    <t>There is system daily round by matron/hospital manager/ hospital superintendent/ Hospital Manager/ Matron in charge for monitoring of services</t>
  </si>
  <si>
    <t xml:space="preserve">Facility has established internal quality assurance program at relevant departments </t>
  </si>
  <si>
    <t>ME G3.1</t>
  </si>
  <si>
    <t xml:space="preserve">Facility have established internal and external quality assurance programs wherever it is critical to quality. </t>
  </si>
  <si>
    <t>Standard G3</t>
  </si>
  <si>
    <t xml:space="preserve">Facility prepares the action plans for the areas of low satisfaction </t>
  </si>
  <si>
    <t>ME G2.3</t>
  </si>
  <si>
    <t xml:space="preserve">Facility analyses the patient feed back and do root cause analysis </t>
  </si>
  <si>
    <t>ME G2.2</t>
  </si>
  <si>
    <t xml:space="preserve">OPD Patient satisfaction survey done on monthly basis </t>
  </si>
  <si>
    <t>Patient Satisfaction surveys are conducted at periodic intervals</t>
  </si>
  <si>
    <t>ME G2.1</t>
  </si>
  <si>
    <t>Facility has established system for patient and employee satisfaction</t>
  </si>
  <si>
    <t>Standard G2</t>
  </si>
  <si>
    <t>The facility reviews quality of its services at periodic intervals</t>
  </si>
  <si>
    <t>ME G1.2</t>
  </si>
  <si>
    <t xml:space="preserve">There is a designated departmental  nodal person for coordinating Quality Assurance activities </t>
  </si>
  <si>
    <t xml:space="preserve">The facility has a quality team in place </t>
  </si>
  <si>
    <t>ME G1.1</t>
  </si>
  <si>
    <t xml:space="preserve">The facility has established organizational framework for quality improvement </t>
  </si>
  <si>
    <t>Standard G1</t>
  </si>
  <si>
    <t>Area of Concern - G Quality Management</t>
  </si>
  <si>
    <t xml:space="preserve">Staff aware of mercury spill management </t>
  </si>
  <si>
    <t>Transportation of bio medical waste is done in close container/trolley</t>
  </si>
  <si>
    <t>Check bins are not overfilled</t>
  </si>
  <si>
    <t xml:space="preserve">Facility ensures transportation and disposal of waste as per guidelines </t>
  </si>
  <si>
    <t>ME F6.3</t>
  </si>
  <si>
    <t xml:space="preserve">Staff knows what to do in case of shape injury. Whom to report. See if any reporting has been done </t>
  </si>
  <si>
    <t xml:space="preserve">Staff knows what to do in condition of needle stick injury </t>
  </si>
  <si>
    <t>Ask if available. Where it is stored and who is in charge of that.</t>
  </si>
  <si>
    <t xml:space="preserve">OB/SI </t>
  </si>
  <si>
    <t xml:space="preserve">Availability of post exposure prophylaxis </t>
  </si>
  <si>
    <t xml:space="preserve">See if it has been used or just lying idle </t>
  </si>
  <si>
    <t xml:space="preserve">Availability of functional needle cutters </t>
  </si>
  <si>
    <t xml:space="preserve">Facility ensures management of sharps as per guidelines </t>
  </si>
  <si>
    <t>ME F6.2</t>
  </si>
  <si>
    <t>There is no mixing of infectious and general waste</t>
  </si>
  <si>
    <t xml:space="preserve">Display of work instructions for segregation and handling of Biomedical waste </t>
  </si>
  <si>
    <t xml:space="preserve">Segregation of different category of waste as per guidelines </t>
  </si>
  <si>
    <t xml:space="preserve">Availability of colour coded bins at point of waste generation </t>
  </si>
  <si>
    <t>Facility Ensures segregation of Bio Medical Waste as per guidelines</t>
  </si>
  <si>
    <t>ME F6.1</t>
  </si>
  <si>
    <t xml:space="preserve">Facility has defined and established procedures for segregation, collection, treatment and disposal of Bio Medical and hazardous Waste. </t>
  </si>
  <si>
    <t>Standard F6</t>
  </si>
  <si>
    <t xml:space="preserve">Facility ensures air quality of high risk area </t>
  </si>
  <si>
    <t>ME F5.5</t>
  </si>
  <si>
    <t xml:space="preserve">Facility ensures segregation infectious patients </t>
  </si>
  <si>
    <t>ME F5.4</t>
  </si>
  <si>
    <t>Any cleaning equipment leading to dispersion of dust particles in air should be avoided</t>
  </si>
  <si>
    <t>Cleaning equipments like broom are not used in patient care areas</t>
  </si>
  <si>
    <t>Unidirectional mopping from inside out</t>
  </si>
  <si>
    <t>Standard practice of mopping and scrubbing are followed</t>
  </si>
  <si>
    <t>Staff is trained for preparing cleaning solution as per standard procedure</t>
  </si>
  <si>
    <t>Cleaning of patient care area with detergent solution</t>
  </si>
  <si>
    <t xml:space="preserve">Staff is trained for spill management </t>
  </si>
  <si>
    <t xml:space="preserve">Facility ensures standard practices followed for cleaning and disinfection of patient care areas </t>
  </si>
  <si>
    <t>ME F5.3</t>
  </si>
  <si>
    <t>Hospital grade phenyl, disinfectant detergent solution</t>
  </si>
  <si>
    <t>Availability of cleaning agent as per requirement</t>
  </si>
  <si>
    <t xml:space="preserve">Chlorine solution, Glutaraldehyde, carbolic acid </t>
  </si>
  <si>
    <t>Availability of disinfectant as per requirement</t>
  </si>
  <si>
    <t xml:space="preserve">Facility ensures availability of  standard materials for cleaning and disinfection of patient care areas </t>
  </si>
  <si>
    <t>ME F5.2</t>
  </si>
  <si>
    <t>Sitting arrangement in TB clinic is as per guideline</t>
  </si>
  <si>
    <t>Preferably in remote corner with independent access</t>
  </si>
  <si>
    <t>Clinics for infectious diseases are located away from main traffic</t>
  </si>
  <si>
    <t xml:space="preserve">Facility layout ensures separation of general traffic from patient traffic </t>
  </si>
  <si>
    <t xml:space="preserve">Layout of the department is conducive for the infection control practices </t>
  </si>
  <si>
    <t>ME F5.1</t>
  </si>
  <si>
    <t xml:space="preserve">Physical layout and environmental control of the patient care areas ensures infection prevention </t>
  </si>
  <si>
    <t>Standard F5</t>
  </si>
  <si>
    <t>Autoclaved dressing material is used</t>
  </si>
  <si>
    <t>Ask staff about method and time required for boiling</t>
  </si>
  <si>
    <t>High level Disinfection of instruments/equipments  is done  as per protocol</t>
  </si>
  <si>
    <t>Autoclaving/HLD/Chemical Sterilization</t>
  </si>
  <si>
    <t>Equipment and instruments are  sterilized after each use as per requirement</t>
  </si>
  <si>
    <t xml:space="preserve">Facility ensures standard practices and materials for disinfection and sterilization of instruments and equipments </t>
  </si>
  <si>
    <t>ME F4.2</t>
  </si>
  <si>
    <t>Staff know how to make chlorine solution</t>
  </si>
  <si>
    <t xml:space="preserve">No sorting ,Rinsing or sluicing at Point of use/ Patient care area </t>
  </si>
  <si>
    <t>Proper handling of Soiled and infected linen</t>
  </si>
  <si>
    <t>Cleaning is done with detergent and running water after decontamination</t>
  </si>
  <si>
    <t>Cleaning of instruments after decontamination</t>
  </si>
  <si>
    <t>10 minutes</t>
  </si>
  <si>
    <t>Contact time for decontamination  is adequate</t>
  </si>
  <si>
    <t xml:space="preserve">
Ask staff how they decontaminate the instruments like Stethoscope, Dressing Instruments, Examination Instruments, Blood Pressure Cuff etc
(Soaking in 0.5% Chlorine Solution, Wiping with 0.5% Chlorine Solution </t>
  </si>
  <si>
    <t xml:space="preserve">Proper Decontamination of instruments after use </t>
  </si>
  <si>
    <t>Ask staff about how they decontaminate the procedure surface like Examination table , dressing table, Stretcher/Trolleys  etc. 
(Wiping with .5% Chlorine solution</t>
  </si>
  <si>
    <t>Decontamination of operating &amp; Procedure surfaces</t>
  </si>
  <si>
    <t xml:space="preserve">Facility ensures standard practices and materials for decontamination and cleaning of instruments and  procedures areas </t>
  </si>
  <si>
    <t>ME F4.1</t>
  </si>
  <si>
    <t xml:space="preserve">Facility has standard Procedures for processing of equipments and instruments </t>
  </si>
  <si>
    <t>Standard F4</t>
  </si>
  <si>
    <t xml:space="preserve">Compliance to correct method of wearing and removing the gloves </t>
  </si>
  <si>
    <t xml:space="preserve">No reuse of disposable gloves, Masks, caps and aprons. </t>
  </si>
  <si>
    <t xml:space="preserve">Staff is adhere to standard personal protection practices </t>
  </si>
  <si>
    <t>ME F3.2</t>
  </si>
  <si>
    <t xml:space="preserve">Availability of Masks </t>
  </si>
  <si>
    <t xml:space="preserve">Clean gloves are available at point of use </t>
  </si>
  <si>
    <t xml:space="preserve">Facility ensures adequate personal protection equipments as per requirements </t>
  </si>
  <si>
    <t>ME F3.1</t>
  </si>
  <si>
    <t xml:space="preserve">Facility ensures standard practices and materials for Personal protection </t>
  </si>
  <si>
    <t>Standard F3</t>
  </si>
  <si>
    <t>like before giving IM/IV injection, drawing blood, putting Intravenous and urinary catheter</t>
  </si>
  <si>
    <t>Proper cleaning of procedure site  with antisepsis</t>
  </si>
  <si>
    <t xml:space="preserve">Availability of Antiseptic Solutions </t>
  </si>
  <si>
    <t>Facility ensures standard practices and materials for antisepsis</t>
  </si>
  <si>
    <t>ME F2.3</t>
  </si>
  <si>
    <t xml:space="preserve">Staff aware of when to hand wash </t>
  </si>
  <si>
    <t xml:space="preserve">Ask of demonstration </t>
  </si>
  <si>
    <t xml:space="preserve">Adherence to 6 steps of Hand washing </t>
  </si>
  <si>
    <t xml:space="preserve">Staff is trained and adhere to standard hand washing practices </t>
  </si>
  <si>
    <t>ME F2.2</t>
  </si>
  <si>
    <t>Prominently displayed above the hand washing facility , preferably in Local language</t>
  </si>
  <si>
    <t xml:space="preserve">Display of Hand washing Instruction at Point of Use </t>
  </si>
  <si>
    <t>Check for availability/  Ask staff for regular supply.</t>
  </si>
  <si>
    <t xml:space="preserve">Availability of Alcohol based Hand rub </t>
  </si>
  <si>
    <t>Check for availability/ Ask staff if the supply is adequate and uninterrupted</t>
  </si>
  <si>
    <t>Availability of antiseptic soap with soap dish/ liquid antiseptic with dispenser.</t>
  </si>
  <si>
    <t xml:space="preserve">Ask to Open the tap. Ask Staff  water supply is regular </t>
  </si>
  <si>
    <t xml:space="preserve">Availability of running Water </t>
  </si>
  <si>
    <t xml:space="preserve">Check for availability of wash basin near the point of use </t>
  </si>
  <si>
    <t xml:space="preserve">Availability of hand washing Facility at Point of Use </t>
  </si>
  <si>
    <t xml:space="preserve">Hand washing facilities are provided at point of use </t>
  </si>
  <si>
    <t>ME F2.1</t>
  </si>
  <si>
    <t>Facility has defined and Implemented procedures for ensuring hand hygiene practices and antisepsis</t>
  </si>
  <si>
    <t>Standard F2</t>
  </si>
  <si>
    <t xml:space="preserve">Check for Doctors are aware of Hospital Antibiotic Policy </t>
  </si>
  <si>
    <t>Facility has defined and established antibiotic policy</t>
  </si>
  <si>
    <t>ME F1.6</t>
  </si>
  <si>
    <t xml:space="preserve">Hand washing and infection control audits done at periodic intervals </t>
  </si>
  <si>
    <t xml:space="preserve">Regular monitoring of infection control practices </t>
  </si>
  <si>
    <t xml:space="preserve">Facility has established procedures for regular monitoring of infection control practices </t>
  </si>
  <si>
    <t>ME F1.5</t>
  </si>
  <si>
    <t>Periodic medical checkups of the staff</t>
  </si>
  <si>
    <t>Hepatitis B, Tetanus Toxic etc</t>
  </si>
  <si>
    <t>There is procedure for immunization of the staff</t>
  </si>
  <si>
    <t xml:space="preserve">There is Provision of Periodic Medical Checkups and immunization of staff </t>
  </si>
  <si>
    <t>ME F1.4</t>
  </si>
  <si>
    <t xml:space="preserve">Facility measures hospital associated infection rates </t>
  </si>
  <si>
    <t>ME F1.3</t>
  </si>
  <si>
    <t>Facility  has provision for Passive  and active culture surveillance of critical &amp; high risk areas</t>
  </si>
  <si>
    <t>ME F1.2</t>
  </si>
  <si>
    <t xml:space="preserve">Facility has functional infection control committee </t>
  </si>
  <si>
    <t>ME F1.1</t>
  </si>
  <si>
    <t>Facility has infection control program and procedures in place for prevention and measurement of hospital associated infection</t>
  </si>
  <si>
    <t>Standard F1</t>
  </si>
  <si>
    <t>Area of Concern - F Infection Control</t>
  </si>
  <si>
    <t>As per Clinical guidelines</t>
  </si>
  <si>
    <t xml:space="preserve">Early detection and screening for detection of deafness </t>
  </si>
  <si>
    <t>Facility provide services under National  program for prevention and control of  deafness</t>
  </si>
  <si>
    <t>ME E23.10</t>
  </si>
  <si>
    <t xml:space="preserve">Weekly reporting of Presumptive cases on form "P" from OPD clinic </t>
  </si>
  <si>
    <t>Facility provide service for Integrated disease surveillance program</t>
  </si>
  <si>
    <t>ME E23.9</t>
  </si>
  <si>
    <t>increased intake of healthy foods 
  increased physical activity through sports, exercise, etc.; 
  avoidance of tobacco and alcohol;  
24 
  stress management 
  warning signs of cancer etc</t>
  </si>
  <si>
    <t>Health Promotion through IEC and counselling</t>
  </si>
  <si>
    <t>screen women of the age group 30-69 years approaching to the hospital for early detection of cervix cancer and breast cancer.</t>
  </si>
  <si>
    <t>Screening of persons above age of 30 - History of tobacco examination, BP Measurement and Blood sugar estimation
Look for records at NCD clinic</t>
  </si>
  <si>
    <t>Opportunistic screening for diabetes,
hypertension, cardiovascular diseases</t>
  </si>
  <si>
    <t xml:space="preserve">Facility provides service under National Programme for Prevention and Control of cancer, diabetes, cardiovascular diseases &amp; stroke (NPCDCS)  as per guidelines </t>
  </si>
  <si>
    <t>ME E23.8</t>
  </si>
  <si>
    <t>Geriatic Care is provided as per Clinical Guidelines</t>
  </si>
  <si>
    <t xml:space="preserve">Facility provides service under National programme for the health care of the elderly as per guidelines </t>
  </si>
  <si>
    <t>ME E23.7</t>
  </si>
  <si>
    <t xml:space="preserve">Treatment of Mental illnesses as per clinical guidelines </t>
  </si>
  <si>
    <t xml:space="preserve">Facility provides service under Mental Health Program  as per guidelines </t>
  </si>
  <si>
    <t>ME E23.6</t>
  </si>
  <si>
    <t xml:space="preserve">Facility provides service under National program for control of Blindness as per guidelines </t>
  </si>
  <si>
    <t>ME E23.5</t>
  </si>
  <si>
    <t xml:space="preserve">As per NACO guidelines </t>
  </si>
  <si>
    <t xml:space="preserve">Counselling and Psychological support for PLHA </t>
  </si>
  <si>
    <t xml:space="preserve">Monitoring of patients on ART and management of side effects </t>
  </si>
  <si>
    <t xml:space="preserve">Screening of PLHA for initiating ART </t>
  </si>
  <si>
    <t xml:space="preserve">Diagnosis and treatment of opportunistic Infections </t>
  </si>
  <si>
    <t xml:space="preserve">window period, a repeat test is recommended, clients with suspected tuberculosis are referred to the nearest microscopy centre. In case of a positive test result, the counsellor assists the client to understand the   
implications of the positive test result and helps in coping with the test result. The   
counsellor also ensures access to treatment and care, and supports disclosure of the HIV   
status to the spouse.   
</t>
  </si>
  <si>
    <t xml:space="preserve">Post test counselling given as per protocol </t>
  </si>
  <si>
    <t>basic information and benefits of HIV testing
potential risks such as discrimination. The client is also informed about their right to refuse, follow-up services . Pregnant
women are given additional information on nutrition, hygiene, the importance of an
institutional delivery and HIV testing so as to avoid HIV transmission from mother to child.</t>
  </si>
  <si>
    <t xml:space="preserve">Pre Test Counselling is done as per protocols </t>
  </si>
  <si>
    <t>Facility provides service under National AIDS Control program as per guidelines</t>
  </si>
  <si>
    <t>ME E23.4</t>
  </si>
  <si>
    <t xml:space="preserve">As per Operation/ Clincal Guidelines of NLEP </t>
  </si>
  <si>
    <t xml:space="preserve">Screening of Cases of RCS </t>
  </si>
  <si>
    <t xml:space="preserve">Outreach Services to Leprosy Clinics </t>
  </si>
  <si>
    <t xml:space="preserve">Self care Counselling </t>
  </si>
  <si>
    <t xml:space="preserve">Supply of Customized Foot wear </t>
  </si>
  <si>
    <t xml:space="preserve">Follow-up of cases treated at tertiary Level </t>
  </si>
  <si>
    <t xml:space="preserve">Physiotherapy including Pre and Post Operative Care </t>
  </si>
  <si>
    <t xml:space="preserve">Management of Eye Complications </t>
  </si>
  <si>
    <t xml:space="preserve">Management of Complicated Ulcers </t>
  </si>
  <si>
    <t xml:space="preserve">Management of Lepra Reactions </t>
  </si>
  <si>
    <t>Assessment of Disability Status</t>
  </si>
  <si>
    <t>Treatment of all diagnosed cases including Reaction and Neuritis</t>
  </si>
  <si>
    <t xml:space="preserve">Validation and Diagnosis of Referred and Directly Reported Cases </t>
  </si>
  <si>
    <t>Facility provides service under National Leprosy Eradication Program as per guidelines</t>
  </si>
  <si>
    <t>ME E23.3</t>
  </si>
  <si>
    <t>There is functional Linkage between DMC and ICTC</t>
  </si>
  <si>
    <t>Check for records/Protocols</t>
  </si>
  <si>
    <t>Monitoring and follow up of patient done as per protocols</t>
  </si>
  <si>
    <t>Discontinuation of Streptomycin
Chemoprophylaxis of baby in case of smear positive mother</t>
  </si>
  <si>
    <t>Protocols for treatment for TB during pregnancy and Post natal Period is adhered</t>
  </si>
  <si>
    <t>Check for filled treatment Cards</t>
  </si>
  <si>
    <t>Drug administration for Intensive and Continuation done as per RNTCP treatment protocol</t>
  </si>
  <si>
    <t>As per RNTCP Technical Guidelines</t>
  </si>
  <si>
    <t>Management of Patients vith HIV infection and Tuberculosis</t>
  </si>
  <si>
    <t>Management of Paediatric Tuberculosis</t>
  </si>
  <si>
    <t>Diagnosis and Management  of Extra pulmonary Tuberculosis</t>
  </si>
  <si>
    <t xml:space="preserve">Diagnosis and Management of Pulmonary Tuberculosis </t>
  </si>
  <si>
    <t xml:space="preserve">Facility provides service under Revised National TB Control Program as per guidelines </t>
  </si>
  <si>
    <t>ME E23.2</t>
  </si>
  <si>
    <t xml:space="preserve">As per Clincal Guidelines for Treatment of Maleria </t>
  </si>
  <si>
    <t xml:space="preserve">SI/RR </t>
  </si>
  <si>
    <t xml:space="preserve">Ambulatory care of drug resistant malaria </t>
  </si>
  <si>
    <t xml:space="preserve">Ambulatory care of uncomplicated P. Falciparum Malaria </t>
  </si>
  <si>
    <t xml:space="preserve">As per Clincal Guidelines for Treatment of Maleria 
</t>
  </si>
  <si>
    <t xml:space="preserve">Ambulatory care  of uncomplicated P. Vivax malaria </t>
  </si>
  <si>
    <t xml:space="preserve">Facility provides service under National Vector Borne Disease Control Program as per guidelines </t>
  </si>
  <si>
    <t>ME E23.1</t>
  </si>
  <si>
    <t xml:space="preserve">Facility provides National health program as per operational/Clinical Guidelines </t>
  </si>
  <si>
    <t>Standard E23</t>
  </si>
  <si>
    <t>National Health Programs</t>
  </si>
  <si>
    <t>Screens and curtains for visual privacy,confidentaility policy displayed, one client at a time</t>
  </si>
  <si>
    <t>Privacy and confidentiality maintained at ARSH clinic</t>
  </si>
  <si>
    <t>Referral Linkages to ICTC and PPTCT</t>
  </si>
  <si>
    <t>Facility Provides Referral Services for ARSH</t>
  </si>
  <si>
    <t>ME E22.4</t>
  </si>
  <si>
    <t>ECP, Prophylaxis against STI, PEP for hIV and Counselling</t>
  </si>
  <si>
    <t>Management of sexual abuse amongst Girls</t>
  </si>
  <si>
    <t>Treatment and counselling for sexual concern for male and female adolescents</t>
  </si>
  <si>
    <t xml:space="preserve">Symptomatic treatment , counselling </t>
  </si>
  <si>
    <t>Treatment and counselling for Menstrual disorders</t>
  </si>
  <si>
    <t>Privacy and Confidentiality, treatment Compliance, Partner Management, Follow up visit and referral</t>
  </si>
  <si>
    <t>Treatment of Common RTI/STI's</t>
  </si>
  <si>
    <t>Facility Provides Curative ARSH Services</t>
  </si>
  <si>
    <t>ME E22.3</t>
  </si>
  <si>
    <t>MVA procedure for pregnancy up to 8 week Post abortion counselling</t>
  </si>
  <si>
    <t>Services for early and safe termination of pregnancy and management of post abortion complication</t>
  </si>
  <si>
    <t>Nutrition Counselling</t>
  </si>
  <si>
    <t>Haemoglobin estimation, weekly IFA tablet, and treatment for worm infestation</t>
  </si>
  <si>
    <t>Services for Prophylaxis against Nutritional Anaemia</t>
  </si>
  <si>
    <t>TT at 10 and 16 year</t>
  </si>
  <si>
    <t>Services for Tetanus immunization</t>
  </si>
  <si>
    <t>Facility provides Preventive ARSH Services</t>
  </si>
  <si>
    <t>ME E22.2</t>
  </si>
  <si>
    <t>Advice on topic related to Growth and development,puberty,sexuality cancers, myths &amp; misconception, pregnancy, safe sex, contraception, unsafe abortion, menstrual disorders,anemia, sexual abuse ,RTI/STI's etc.</t>
  </si>
  <si>
    <t>Information and advice ob sexual and reproductive health related issues</t>
  </si>
  <si>
    <t>Poster Displayed, Reading Material handouts etc.</t>
  </si>
  <si>
    <t>Availability and Display of IEC material</t>
  </si>
  <si>
    <t xml:space="preserve">Check for the availability of Oral Contraceptive Pills, Condoms and IUD   </t>
  </si>
  <si>
    <t>Counselling and provision of reversible Contraceptives</t>
  </si>
  <si>
    <t>Check for the availability of Emergency Contraceptive pills (Levonorgesterol)</t>
  </si>
  <si>
    <t>Counselling and provision of emergency contraceptive pills</t>
  </si>
  <si>
    <t xml:space="preserve">Nutritional Counselling, contraceptive counselling, Couple counselling ANC checkups, ensuring institutional delivery </t>
  </si>
  <si>
    <t>Provision of Antenatal natal check up for pregnant adolescent</t>
  </si>
  <si>
    <t>Facility provides Promotive ARSH Services</t>
  </si>
  <si>
    <t>ME E22.1</t>
  </si>
  <si>
    <t xml:space="preserve">Facility provides Adolescent Reproductive and Sexual Health services as per guidelines  </t>
  </si>
  <si>
    <t>Standard E22</t>
  </si>
  <si>
    <t>Facility provide abortion services for 2nd trimester as per guideline</t>
  </si>
  <si>
    <t>ME E21.6</t>
  </si>
  <si>
    <t>Facility provide abortion services for 1st trimester as per guideline</t>
  </si>
  <si>
    <t>ME E21.5</t>
  </si>
  <si>
    <t>Facility provide counselling services for abortion as per guideline</t>
  </si>
  <si>
    <t>ME E21.4</t>
  </si>
  <si>
    <t>Facility provides limiting method of family planning as per guideline</t>
  </si>
  <si>
    <t>ME E21.3</t>
  </si>
  <si>
    <t>Facility provides spacing method of family planning as per guideline</t>
  </si>
  <si>
    <t>ME E21.2</t>
  </si>
  <si>
    <t xml:space="preserve">Family planning counselling services provided as per guidelines </t>
  </si>
  <si>
    <t>ME E21.1</t>
  </si>
  <si>
    <t>Facility has established procedures for abortion and family planning as per government guidelines and law</t>
  </si>
  <si>
    <t>Standard E21</t>
  </si>
  <si>
    <t xml:space="preserve">Availability of ORT corner </t>
  </si>
  <si>
    <t xml:space="preserve">Check for adherence to clinical protocols </t>
  </si>
  <si>
    <t xml:space="preserve">Management of children presenting
diarrhoea is done per  guidelines </t>
  </si>
  <si>
    <t>ME E20.7</t>
  </si>
  <si>
    <t>Screening of children coming to OPDs using weight for height and/or MUAC</t>
  </si>
  <si>
    <t xml:space="preserve">Management of children with severe
Acute Malnutrition is done as per  guidelines </t>
  </si>
  <si>
    <t>ME E20.6</t>
  </si>
  <si>
    <t xml:space="preserve">Management of children presenting
with fever, cough/ breathlessness is done as per guidelines </t>
  </si>
  <si>
    <t>ME E20.5</t>
  </si>
  <si>
    <t xml:space="preserve">Management of neonatal asphyxia, jaundice and sepsis is done as per guidelines </t>
  </si>
  <si>
    <t>ME E20.4</t>
  </si>
  <si>
    <t xml:space="preserve">Management of Low birth weight
newborns is done as per  guidelines </t>
  </si>
  <si>
    <t>ME E20.3</t>
  </si>
  <si>
    <t>Triage, Assessment &amp; Management of newborns having 
emergency signs are done as per guidelines</t>
  </si>
  <si>
    <t>ME E20.2</t>
  </si>
  <si>
    <t xml:space="preserve">Staff knows what to do in case of anaphylaxis </t>
  </si>
  <si>
    <t>Staff is aware of how to minor and serious advise events (AEFI)</t>
  </si>
  <si>
    <t>Counselling on side effects and follow up visits done(CEI)</t>
  </si>
  <si>
    <t xml:space="preserve">Availability of Immunization card </t>
  </si>
  <si>
    <t xml:space="preserve">Antipyretic  medicines available </t>
  </si>
  <si>
    <t xml:space="preserve">Vaccine recipient is asked to stay for half an hour after vaccination to observer any Adverse effect following immunization </t>
  </si>
  <si>
    <t xml:space="preserve">Check for AD syringes are not reused </t>
  </si>
  <si>
    <t xml:space="preserve">Ask for demonstration , How to peel, how to remove air bubble and injection site </t>
  </si>
  <si>
    <t xml:space="preserve">Staff knows correct use AD syringe </t>
  </si>
  <si>
    <t xml:space="preserve">Check for 0.1 ml AD syringe for BCG and 0.5  ml syringe for others are available </t>
  </si>
  <si>
    <t xml:space="preserve">AD syringes are available as per requirement </t>
  </si>
  <si>
    <t xml:space="preserve">Check for DPT, DT, Hep Band TT vials are not kept in direct contact of ice pack </t>
  </si>
  <si>
    <t xml:space="preserve">Check for no expired, frozen or with VVM beyond the discard point vaccine stored in clod chain </t>
  </si>
  <si>
    <t xml:space="preserve">Discarded vaccines are kept separately </t>
  </si>
  <si>
    <t xml:space="preserve">Ask staff to demonstrate how to conduct Shake test for DPT, DT and TT </t>
  </si>
  <si>
    <t xml:space="preserve">Staff is aware of how check freeze damage for T-Series vaccines </t>
  </si>
  <si>
    <t xml:space="preserve">Ask staff how to check VVM level and  how to identify discard point </t>
  </si>
  <si>
    <t xml:space="preserve">Staff checks VVM level before using vaccines </t>
  </si>
  <si>
    <t xml:space="preserve">Check for records </t>
  </si>
  <si>
    <t xml:space="preserve">Time of opening/ Reconstitution of vial is recorded </t>
  </si>
  <si>
    <t xml:space="preserve">Ask staff about when BCG, measles and JE vaccines are constituted and till when these are valid for use. Should not be used beyond 4 hours after reconstitution </t>
  </si>
  <si>
    <t xml:space="preserve">Reconstituted vaccines are not used after recommended time </t>
  </si>
  <si>
    <t xml:space="preserve">Check diluents are kept under cold chain at least before 24 hours before reconstitution 
Diluents are kept in vaccine carrier only at immunization clinic but should not be in direct contact of ice pack </t>
  </si>
  <si>
    <t xml:space="preserve">Recommended temperature of diluents is insured before reconstitution </t>
  </si>
  <si>
    <t xml:space="preserve">Availability of diluents for Reconstitution of measles vaccine </t>
  </si>
  <si>
    <t xml:space="preserve">The facility provides immunization services as per guidelines </t>
  </si>
  <si>
    <t>ME E20.1</t>
  </si>
  <si>
    <t xml:space="preserve">The facility has established procedures for care of new born, infant and child as per guidelines </t>
  </si>
  <si>
    <t>Standard E20</t>
  </si>
  <si>
    <t>There is established procedure for discharge and follow up of mother and newborn.</t>
  </si>
  <si>
    <t>ME E19.5</t>
  </si>
  <si>
    <t>Stabilization/treatment/referral of post natal complication</t>
  </si>
  <si>
    <t>ME E19.4</t>
  </si>
  <si>
    <t>There is an established procedure for Post partum counselling of mother</t>
  </si>
  <si>
    <t>ME E19.3</t>
  </si>
  <si>
    <t>Facility ensures adequate stay of Mother and newborn as per standard Protocols.</t>
  </si>
  <si>
    <t>ME E19.2</t>
  </si>
  <si>
    <t xml:space="preserve">Post partum Care is Provided to Mother </t>
  </si>
  <si>
    <t>ME E19.1</t>
  </si>
  <si>
    <t xml:space="preserve">Facility has established procedures for postnatal care as per guidelines </t>
  </si>
  <si>
    <t>Standard E19</t>
  </si>
  <si>
    <t>There is an established procedure for new born resuscitation and newborn care.</t>
  </si>
  <si>
    <t>ME E18.4</t>
  </si>
  <si>
    <t>There is established procedure for management of Obstetrics Emergencies as per scope of services.</t>
  </si>
  <si>
    <t>ME E18.3</t>
  </si>
  <si>
    <t>There is an established procedure for assisted and C-section deliveries per scope of services.</t>
  </si>
  <si>
    <t>ME E18.2</t>
  </si>
  <si>
    <t>Established procedure and standard protocols for management of different stages of labour including AMTSL (Active Management of third Stage of labour)</t>
  </si>
  <si>
    <t>ME E18.1</t>
  </si>
  <si>
    <t xml:space="preserve">Facility has established procedures for Intranatal care as per guidelines </t>
  </si>
  <si>
    <t>Standard E18</t>
  </si>
  <si>
    <t>RR/PI</t>
  </si>
  <si>
    <t>family planning</t>
  </si>
  <si>
    <t>birth preparedness</t>
  </si>
  <si>
    <t>arrangement of referral transport</t>
  </si>
  <si>
    <t>institutional delivery</t>
  </si>
  <si>
    <t xml:space="preserve">breast feeding </t>
  </si>
  <si>
    <t>recognizing danger sign of labour</t>
  </si>
  <si>
    <t xml:space="preserve">nutritional counselling </t>
  </si>
  <si>
    <t>Counselling of pregnant women is done as per standard protocol and gestational age</t>
  </si>
  <si>
    <t>ME E17.6</t>
  </si>
  <si>
    <t xml:space="preserve">Provision for Injectable Iron Treatment for moderate anaemia </t>
  </si>
  <si>
    <t xml:space="preserve">Line listing of pregnant women with moderate and sever anaemia </t>
  </si>
  <si>
    <t xml:space="preserve">There is an established procedure for identification and management of moderate and severe anaemia </t>
  </si>
  <si>
    <t>ME E17.5</t>
  </si>
  <si>
    <t xml:space="preserve">High risk pregnant women are referred to specialist </t>
  </si>
  <si>
    <t>There is an established procedure for identification of High risk pregnancy and appropriate treatment/referral as per scope of services.</t>
  </si>
  <si>
    <t>ME E17.4</t>
  </si>
  <si>
    <t>Check for Haemoglobin, urine albumin urine sugar blood group and Rh factor Syphilis (VDRL/RPR) HIV blood sugar malaria Hepatitis B</t>
  </si>
  <si>
    <t>Diagnostic  test under ANC check up are prescribed by ANC clinic</t>
  </si>
  <si>
    <t>Facility ensures availability of diagnostic and drugs during antenatal care of pregnant women</t>
  </si>
  <si>
    <t>ME E17.3</t>
  </si>
  <si>
    <t xml:space="preserve">4 ANC checkups of women is confirmed </t>
  </si>
  <si>
    <t>History of past illness / pregnancy complication is taken and recorded</t>
  </si>
  <si>
    <t>breast examination</t>
  </si>
  <si>
    <t xml:space="preserve">auscultation for foetal heart sound </t>
  </si>
  <si>
    <t xml:space="preserve">abdominal palpation for foetal growth, foetal lie </t>
  </si>
  <si>
    <t xml:space="preserve">pallor, oedema and icterus.   </t>
  </si>
  <si>
    <t>respiratory rate</t>
  </si>
  <si>
    <t xml:space="preserve">blood pressure, </t>
  </si>
  <si>
    <t xml:space="preserve">Weight measurement </t>
  </si>
  <si>
    <t>Last menstrual period (LMP) is recorded and Expected date of Delivery (EDD) is calculated</t>
  </si>
  <si>
    <t xml:space="preserve">At ANC clinic, Pregnancy is confirmed by performing urine test </t>
  </si>
  <si>
    <t>ANC checkups is done by Qualified personnel</t>
  </si>
  <si>
    <t>There is an established procedure for History taking, Physical examination, and counselling for each antenatal visit.</t>
  </si>
  <si>
    <t>ME E17.2</t>
  </si>
  <si>
    <t>Records of each ANC checkups is maintained in Mother and child protection card</t>
  </si>
  <si>
    <t xml:space="preserve">Records are maintained for ANC registered pregnant women </t>
  </si>
  <si>
    <t xml:space="preserve">Line listing </t>
  </si>
  <si>
    <t>Facility provides and updates “Mother and Child Protection Card”.</t>
  </si>
  <si>
    <t>There is an established procedure for Registration and follow up of pregnant women.</t>
  </si>
  <si>
    <t>ME E17.1</t>
  </si>
  <si>
    <t xml:space="preserve">Facility has established procedures for Antenatal care as per  guidelines </t>
  </si>
  <si>
    <t>Standard E17</t>
  </si>
  <si>
    <t>Maternal &amp; Child Health Services</t>
  </si>
  <si>
    <t>The facility has standard procedures for conducting post-mortem, its recording and meeting its obligation under the law</t>
  </si>
  <si>
    <t>ME E16.4</t>
  </si>
  <si>
    <t>The facility has standard operating procedure for end of life support</t>
  </si>
  <si>
    <t>ME E16.3</t>
  </si>
  <si>
    <t>The facility has standard procedures for handling the death in the hospital</t>
  </si>
  <si>
    <t>ME E16.2</t>
  </si>
  <si>
    <t xml:space="preserve">Death of admitted patient is adequately recorded and communicated </t>
  </si>
  <si>
    <t>ME E16.1</t>
  </si>
  <si>
    <t>The facility has defined and established procedures for end of life care and death</t>
  </si>
  <si>
    <t>Standard E16</t>
  </si>
  <si>
    <t xml:space="preserve">Facility has established procedures for Post operative care </t>
  </si>
  <si>
    <t>ME E15.4</t>
  </si>
  <si>
    <t xml:space="preserve">Facility has established procedures for Surgical Safety </t>
  </si>
  <si>
    <t>ME E15.3</t>
  </si>
  <si>
    <t xml:space="preserve">Facility has established procedures for Preoperative care </t>
  </si>
  <si>
    <t>ME E15.2</t>
  </si>
  <si>
    <t xml:space="preserve">Facility has established procedures OT Scheduling </t>
  </si>
  <si>
    <t>ME E15.1</t>
  </si>
  <si>
    <t xml:space="preserve">Facility has defined and established procedures of Surgical Services </t>
  </si>
  <si>
    <t>Standard E15</t>
  </si>
  <si>
    <t xml:space="preserve">Facility has established procedures for Post Anaesthesia care </t>
  </si>
  <si>
    <t>ME E14.3</t>
  </si>
  <si>
    <t xml:space="preserve">Facility has established procedures for monitoring during anaesthesia </t>
  </si>
  <si>
    <t>ME E14.2</t>
  </si>
  <si>
    <t xml:space="preserve">Facility has established procedures for Pre Anaesthetic Check up </t>
  </si>
  <si>
    <t>ME E14.1</t>
  </si>
  <si>
    <t xml:space="preserve">Facility has established procedures for Anaesthetic Services </t>
  </si>
  <si>
    <t>Standard E14</t>
  </si>
  <si>
    <t xml:space="preserve">There is a established procedure for monitoring and reporting Transfusion complication </t>
  </si>
  <si>
    <t>ME E13.10</t>
  </si>
  <si>
    <t xml:space="preserve">There is established procedure for transfusion of blood </t>
  </si>
  <si>
    <t>ME E13.9</t>
  </si>
  <si>
    <t xml:space="preserve">There is established procedure for issuing blood </t>
  </si>
  <si>
    <t>ME E13.8</t>
  </si>
  <si>
    <t xml:space="preserve">There is established the compatibility testing </t>
  </si>
  <si>
    <t>ME E13.7</t>
  </si>
  <si>
    <t xml:space="preserve">There is established procedure for storage of blood </t>
  </si>
  <si>
    <t>ME E13.6</t>
  </si>
  <si>
    <t xml:space="preserve">There is establish procedure for labelling and identification of blood and its product </t>
  </si>
  <si>
    <t>ME E13.5</t>
  </si>
  <si>
    <t xml:space="preserve">There is established procedure for preparation of blood component </t>
  </si>
  <si>
    <t>ME E13.4</t>
  </si>
  <si>
    <t xml:space="preserve">There is established procedure for the testing of blood </t>
  </si>
  <si>
    <t>ME E13.3</t>
  </si>
  <si>
    <t xml:space="preserve">There is established procedure for the collection of blood </t>
  </si>
  <si>
    <t>ME E13.2</t>
  </si>
  <si>
    <t xml:space="preserve">Blood bank has defined and implemented donor selection criteria </t>
  </si>
  <si>
    <t>ME E13.1</t>
  </si>
  <si>
    <t>The facility has defined and established procedures for Blood Bank/Storage Management and Transfusion.</t>
  </si>
  <si>
    <t>Standard E13</t>
  </si>
  <si>
    <t xml:space="preserve">Clinics is provided with the critical value of different tests </t>
  </si>
  <si>
    <t xml:space="preserve">There are established  procedures for Post-testing Activities </t>
  </si>
  <si>
    <t>ME E12.3</t>
  </si>
  <si>
    <t xml:space="preserve">There are established  procedures for testing Activities </t>
  </si>
  <si>
    <t>ME E12.2</t>
  </si>
  <si>
    <t xml:space="preserve"> Container is labelled properly after the sample collection</t>
  </si>
  <si>
    <t xml:space="preserve">There are established  procedures for Pre-testing Activities </t>
  </si>
  <si>
    <t>ME E12.1</t>
  </si>
  <si>
    <t xml:space="preserve">The facility has defined and established procedures of diagnostic services  </t>
  </si>
  <si>
    <t>Standard E12</t>
  </si>
  <si>
    <t xml:space="preserve">There is procedure for handling medico legal cases </t>
  </si>
  <si>
    <t>ME E11.5</t>
  </si>
  <si>
    <t>The facility ensures adequate and timely availability of ambulances services and mobilisation of resources, as per requirement</t>
  </si>
  <si>
    <t>ME E11.4</t>
  </si>
  <si>
    <t>Role and responsibilities of staff in disaster is defined</t>
  </si>
  <si>
    <t>Staff is aware of disaster plan</t>
  </si>
  <si>
    <t xml:space="preserve">The facility has disaster management plan in place </t>
  </si>
  <si>
    <t>ME E11.3</t>
  </si>
  <si>
    <t>Emergency protocols are defined and implemented</t>
  </si>
  <si>
    <t>ME E11.2</t>
  </si>
  <si>
    <t xml:space="preserve">There is procedure for Receiving and triage of patients </t>
  </si>
  <si>
    <t>ME E11.1</t>
  </si>
  <si>
    <t xml:space="preserve">The facility has defined and established procedures for Emergency Services and Disaster Management </t>
  </si>
  <si>
    <t>Standard E11</t>
  </si>
  <si>
    <t xml:space="preserve">The facility has explicit clinical criteria for providing intubations &amp; extubation, and care of patients on ventilation and subsequently on its removal </t>
  </si>
  <si>
    <t>ME E10.3</t>
  </si>
  <si>
    <t>The facility has defined and established procedure for intensive care</t>
  </si>
  <si>
    <t>ME E10.2</t>
  </si>
  <si>
    <t>The facility has established procedure for shifting the patient to step-down/ward  based on explicit assessment criteria</t>
  </si>
  <si>
    <t>ME E10.1</t>
  </si>
  <si>
    <t>The facility has defined and established procedures for intensive care.</t>
  </si>
  <si>
    <t>Standard E10</t>
  </si>
  <si>
    <t>The facility has established procedure for patients leaving the facility against medical advice, absconding, etc</t>
  </si>
  <si>
    <t>ME E9.4</t>
  </si>
  <si>
    <t xml:space="preserve">Counselling services are provided as during discharges wherever required </t>
  </si>
  <si>
    <t>ME E9.3</t>
  </si>
  <si>
    <t xml:space="preserve">Case summary and follow-up instructions are provided at the discharge  </t>
  </si>
  <si>
    <t>ME E9.2</t>
  </si>
  <si>
    <t xml:space="preserve">Discharge is done after assessing patient readiness </t>
  </si>
  <si>
    <t>ME E9.1</t>
  </si>
  <si>
    <t>The facility has defined and established procedures for discharge of patient.</t>
  </si>
  <si>
    <t>Standard E9</t>
  </si>
  <si>
    <t xml:space="preserve">Safe keeping of OPD records </t>
  </si>
  <si>
    <t>The facility ensures safe and adequate storage and retrieval  of medical records</t>
  </si>
  <si>
    <t>ME E8.7</t>
  </si>
  <si>
    <t>All register/records are identified and numbered</t>
  </si>
  <si>
    <t>OPD register, ANC register, Injection room  register etc</t>
  </si>
  <si>
    <t>OPD records are maintained</t>
  </si>
  <si>
    <t xml:space="preserve">Register/records are maintained as per guidelines </t>
  </si>
  <si>
    <t>ME E8.6</t>
  </si>
  <si>
    <t>Check for the availability of OPD slip, Requisition slips etc.</t>
  </si>
  <si>
    <t xml:space="preserve">Adequate form and formats are available at point of use </t>
  </si>
  <si>
    <t>ME E8.5</t>
  </si>
  <si>
    <t xml:space="preserve">Any dressing/injection, other procedure recorded in the OPD slip </t>
  </si>
  <si>
    <t xml:space="preserve">Procedures performed are written on patients records </t>
  </si>
  <si>
    <t>ME E8.4</t>
  </si>
  <si>
    <t xml:space="preserve">Care provided to each patient is recorded in the patient records </t>
  </si>
  <si>
    <t>ME E8.3</t>
  </si>
  <si>
    <t xml:space="preserve"> Written
Prescription Treatment plan is written </t>
  </si>
  <si>
    <t xml:space="preserve">All treatment plan prescription/orders are recorded in the patient records. </t>
  </si>
  <si>
    <t>ME E8.2</t>
  </si>
  <si>
    <t xml:space="preserve">Patient History, Chief Complaint and Examination Diagnosis/ Provisional Diagnosis is recorded in OPD slip </t>
  </si>
  <si>
    <t xml:space="preserve">All the assessments, re-assessment and investigations are recorded and updated </t>
  </si>
  <si>
    <t>ME E8.1</t>
  </si>
  <si>
    <t>Facility has defined and established procedures for maintaining, updating of patients’ clinical records and their storage</t>
  </si>
  <si>
    <t>Standard E8</t>
  </si>
  <si>
    <t>SI/PI</t>
  </si>
  <si>
    <t xml:space="preserve">Patient is advice by doctor/ Pharmacist /nurse about the dosages and timings . </t>
  </si>
  <si>
    <t xml:space="preserve">Patient is counselled for self drug administration </t>
  </si>
  <si>
    <t>ME E7.5</t>
  </si>
  <si>
    <t xml:space="preserve">There is a system to ensure right medicine is given to right patient </t>
  </si>
  <si>
    <t>ME E7.4</t>
  </si>
  <si>
    <t>Any adverse drug reaction is recorded and reported</t>
  </si>
  <si>
    <t xml:space="preserve">
In multi dose vial needle is not left in the septum</t>
  </si>
  <si>
    <t>Check for separate sterile needle is used every time for multiple dose vial</t>
  </si>
  <si>
    <t>Check for any open single dose vial with left  over content intended to be used later on</t>
  </si>
  <si>
    <t>Check single dose vial are not used for more than one dose</t>
  </si>
  <si>
    <t>Check in Injection room</t>
  </si>
  <si>
    <t>Drugs are checked for expiry and   other inconsistency before administration</t>
  </si>
  <si>
    <t xml:space="preserve">There is a procedure to check drug before administration/ dispensing </t>
  </si>
  <si>
    <t>ME E7.3</t>
  </si>
  <si>
    <t>Check for the writing, It  comprehendible by the clinical staff</t>
  </si>
  <si>
    <t xml:space="preserve">Every Medical advice and procedure is accompanied with date , time and signature </t>
  </si>
  <si>
    <t>Medication orders are written legibly and adequately</t>
  </si>
  <si>
    <t>ME E7.2</t>
  </si>
  <si>
    <t>There is process for identifying and cautious administration of high alert drugs  (to check)</t>
  </si>
  <si>
    <t>ME E7.1</t>
  </si>
  <si>
    <t>Facility has defined procedures for safe drug administration</t>
  </si>
  <si>
    <t>Standard E7</t>
  </si>
  <si>
    <t xml:space="preserve">Availability of drug formulary </t>
  </si>
  <si>
    <t>Check OPD ticket that drugs are prescribed as per STG</t>
  </si>
  <si>
    <t>Check staff is aware of the drug regime and doses as per STG</t>
  </si>
  <si>
    <t>Check for that relevant Standard treatment guideline are available at point of use</t>
  </si>
  <si>
    <t>There is procedure of rational use of drugs</t>
  </si>
  <si>
    <t>ME E6.2</t>
  </si>
  <si>
    <t xml:space="preserve">A copy of Prescription is kept with the facility </t>
  </si>
  <si>
    <t xml:space="preserve">Check for OPD slip if drugs are prescribed under generic name only </t>
  </si>
  <si>
    <t>Facility ensured that drugs are prescribed in generic name only</t>
  </si>
  <si>
    <t>ME E6.1</t>
  </si>
  <si>
    <t xml:space="preserve"> Facility follows standard treatment guidelines defined by state/Central government for prescribing the generic drugs &amp; their rational use. </t>
  </si>
  <si>
    <t>Standard E6</t>
  </si>
  <si>
    <t>For any critical patient needing urgent attention queue can be bypassed for providing services on priority basis</t>
  </si>
  <si>
    <t>The facility identifies high risk  patients and ensure their care, as per their need</t>
  </si>
  <si>
    <t>ME E5.2</t>
  </si>
  <si>
    <t xml:space="preserve">The facility identifies vulnerable patients and ensure their safe care </t>
  </si>
  <si>
    <t>ME E5.1</t>
  </si>
  <si>
    <t xml:space="preserve">Facility has a procedure to identify high risk and vulnerable patients.  </t>
  </si>
  <si>
    <t>Standard E5</t>
  </si>
  <si>
    <t xml:space="preserve">There is procedure for periodic monitoring of patients </t>
  </si>
  <si>
    <t>ME E4.5</t>
  </si>
  <si>
    <t xml:space="preserve">Nursing records are maintained </t>
  </si>
  <si>
    <t>ME E4.4</t>
  </si>
  <si>
    <t>There is established procedure of patient hand over, whenever staff duty change happens</t>
  </si>
  <si>
    <t>ME E4.3</t>
  </si>
  <si>
    <t>Procedure for ensuring timely and accurate nursing care as per treatment plan is established at the facility</t>
  </si>
  <si>
    <t>ME E4.2</t>
  </si>
  <si>
    <t xml:space="preserve">Procedure for identification of patients is established at the facility </t>
  </si>
  <si>
    <t>ME E4.1</t>
  </si>
  <si>
    <t>The facility has defined and established procedures for nursing care</t>
  </si>
  <si>
    <t>Standard E4</t>
  </si>
  <si>
    <t xml:space="preserve">Telemedicine service are used for consultation </t>
  </si>
  <si>
    <t xml:space="preserve">Facility is connected to medical colleges through telemedicine services </t>
  </si>
  <si>
    <t>ME E3.4</t>
  </si>
  <si>
    <t xml:space="preserve">A person is identified for care during all steps of care </t>
  </si>
  <si>
    <t>ME E3.3</t>
  </si>
  <si>
    <t xml:space="preserve">ICTC has functional Linkages with ART and state reference Labs </t>
  </si>
  <si>
    <t xml:space="preserve">There is a system of follow up of referred patients </t>
  </si>
  <si>
    <t xml:space="preserve">Facility has functional referral linkages to lower facilities </t>
  </si>
  <si>
    <t>Facility has functional referral linkages to higher facilities</t>
  </si>
  <si>
    <t xml:space="preserve">Check how patient are referred if services are not available </t>
  </si>
  <si>
    <t xml:space="preserve">RR/OB </t>
  </si>
  <si>
    <t xml:space="preserve">Availability of referral linkages for OPD consultation. </t>
  </si>
  <si>
    <t>Facility provides appropriate referral linkages to the patients/Services  for transfer to other/higher facilities to assure their continuity of care.</t>
  </si>
  <si>
    <t>ME E3.2</t>
  </si>
  <si>
    <t xml:space="preserve">There is a procedure consultation of  the patient to other specialist with in the hospital </t>
  </si>
  <si>
    <t xml:space="preserve">Facility has established procedure for handing over of patients during departmental transfer </t>
  </si>
  <si>
    <t>Facility has established procedure for continuity of care during interdepartmental transfer</t>
  </si>
  <si>
    <t>ME E3.1</t>
  </si>
  <si>
    <t>Facility has defined and established procedures for continuity of care of patient and referral</t>
  </si>
  <si>
    <t>Standard E3</t>
  </si>
  <si>
    <t>Procedure for follow up of old patients</t>
  </si>
  <si>
    <t xml:space="preserve">There is established procedure for follow-up/ reassessment of Patients </t>
  </si>
  <si>
    <t>ME E2.2</t>
  </si>
  <si>
    <t xml:space="preserve">There is screening clinic for initial assessment of the patients </t>
  </si>
  <si>
    <t xml:space="preserve">There is established procedure for initial assessment of patients </t>
  </si>
  <si>
    <t>ME E2.1</t>
  </si>
  <si>
    <t xml:space="preserve">The facility has defined and established procedures for clinical assessment and reassessment of the patients. </t>
  </si>
  <si>
    <t>Standard E2</t>
  </si>
  <si>
    <t xml:space="preserve">There is established procedure for managing patients, in case beds are not available at the facility </t>
  </si>
  <si>
    <t>ME E1.4</t>
  </si>
  <si>
    <t>There is establish procedure for day care admission</t>
  </si>
  <si>
    <t>There is establish procedure for admission through OPD</t>
  </si>
  <si>
    <t xml:space="preserve">There is established procedure for admission of patients </t>
  </si>
  <si>
    <t>ME E1.3</t>
  </si>
  <si>
    <t>OB/SI</t>
  </si>
  <si>
    <t>Clinical staff is not engaged in administrative work</t>
  </si>
  <si>
    <t xml:space="preserve">No Patient is Consulted in Standing Position </t>
  </si>
  <si>
    <t xml:space="preserve">Provisional Diagnosis is recorded </t>
  </si>
  <si>
    <t>Physical Examination is done and recorded wherever required</t>
  </si>
  <si>
    <t xml:space="preserve">Patient History is taken and recorded </t>
  </si>
  <si>
    <t xml:space="preserve">Patient is called by Doctor/attendant as per his/her turn on the basis of “first come first examine” basis.  </t>
  </si>
  <si>
    <t>There is procedure for systematic calling of patients one by one</t>
  </si>
  <si>
    <t xml:space="preserve">The facility has a established procedure for OPD consultation </t>
  </si>
  <si>
    <t>ME E1.2</t>
  </si>
  <si>
    <t>Registration clerk is aware of categories of the patient exempted from user charges</t>
  </si>
  <si>
    <t>PI/SI</t>
  </si>
  <si>
    <t xml:space="preserve">Patients are directed to relevant clinic by registration clerk based on complaint </t>
  </si>
  <si>
    <t>Check for that patient demographics like Name, age, Sex, Address  etc.</t>
  </si>
  <si>
    <t>Patient demographic details are recorded in OPD registration records</t>
  </si>
  <si>
    <t xml:space="preserve"> Unique  identification number  is given to each patient during process of registration</t>
  </si>
  <si>
    <t xml:space="preserve">The facility has established procedure for registration of patients </t>
  </si>
  <si>
    <t>ME E1.1</t>
  </si>
  <si>
    <t xml:space="preserve">The facility has defined procedures for registration,  consultation and admission of patients. </t>
  </si>
  <si>
    <t>Standard E1</t>
  </si>
  <si>
    <t xml:space="preserve">Area of Concern - E Clinical Services </t>
  </si>
  <si>
    <t>There is a system of periodic review of quality of out sourced services</t>
  </si>
  <si>
    <t>ME D12.2</t>
  </si>
  <si>
    <t>Verification of outsourced services (cleaning/Laundry/Security/Maintenance)  provided are done by designated in-house staff</t>
  </si>
  <si>
    <t>There is procedure to  monitor the quality and adequacy of  outsourced services on regular basis</t>
  </si>
  <si>
    <t>There is established system for contract management for out sourced services</t>
  </si>
  <si>
    <t>ME D12.1</t>
  </si>
  <si>
    <t>Facility has established procedure for monitoring the quality of outsourced services and adheres to contractual obligations</t>
  </si>
  <si>
    <t>Standard D12</t>
  </si>
  <si>
    <t xml:space="preserve">Doctor, nursing staff and support staff adhere to their respective dress code </t>
  </si>
  <si>
    <t>The facility ensures the adherence to dress code as mandated by its administration / the health department</t>
  </si>
  <si>
    <t>ME D11.3</t>
  </si>
  <si>
    <t>There is designated  in charge for department</t>
  </si>
  <si>
    <t>Check for system for recording time of reporting and relieving (Attendance register/ Biometrics etc)</t>
  </si>
  <si>
    <t>There is procedure to ensure that staff is available on duty as per duty roster</t>
  </si>
  <si>
    <t xml:space="preserve">The facility has a established procedure for duty roster and deputation to different departments </t>
  </si>
  <si>
    <t>ME D11.2</t>
  </si>
  <si>
    <t xml:space="preserve">Staff is aware of their role and responsibilities 
</t>
  </si>
  <si>
    <t xml:space="preserve">The facility has established job description as per govt guidelines </t>
  </si>
  <si>
    <t>ME D11.1</t>
  </si>
  <si>
    <t xml:space="preserve"> Roles &amp; Responsibilities of administrative and clinical staff are determined as per govt. regulations and standards operating procedures.  </t>
  </si>
  <si>
    <t>Standard D11</t>
  </si>
  <si>
    <t>The facility ensure relevant processes are in compliance with statutory requirement</t>
  </si>
  <si>
    <t>ME D10.3</t>
  </si>
  <si>
    <t xml:space="preserve">Updated copies of relevant laws, regulations and government orders are available at the facility </t>
  </si>
  <si>
    <t>ME D10.2</t>
  </si>
  <si>
    <t xml:space="preserve">The facility has requisite licences and certificates for operation of hospital and different activities </t>
  </si>
  <si>
    <t>ME D10.1</t>
  </si>
  <si>
    <t xml:space="preserve">Facility is compliant with all statutory and regulatory requirement imposed by local, state or central government  </t>
  </si>
  <si>
    <t>Standard D10</t>
  </si>
  <si>
    <t xml:space="preserve">The facility ensures proper planning and requisition of resources based on its need </t>
  </si>
  <si>
    <t>ME D9.2</t>
  </si>
  <si>
    <t xml:space="preserve">The facility ensures the proper utilization of fund provided to it </t>
  </si>
  <si>
    <t>ME D9.1</t>
  </si>
  <si>
    <t xml:space="preserve">Hospital has defined and established procedures for Financial Management  </t>
  </si>
  <si>
    <t>Standard D9</t>
  </si>
  <si>
    <t>The facility has established procedures for community based monitoring of its services</t>
  </si>
  <si>
    <t>ME D8.2</t>
  </si>
  <si>
    <t xml:space="preserve">The facility has established procures for management of activities of Rogi Kalyan Samitis </t>
  </si>
  <si>
    <t>ME D8.1</t>
  </si>
  <si>
    <t xml:space="preserve">The facility has defined and established procedures for promoting public participation in management of hospital transparency and accountability.  </t>
  </si>
  <si>
    <t>Standard D8</t>
  </si>
  <si>
    <t>The facility has standard procedures for handling , collection, transportation and washing  of linen</t>
  </si>
  <si>
    <t>ME D7.3</t>
  </si>
  <si>
    <t xml:space="preserve">The facility has established procedures for changing of linen in patient care areas </t>
  </si>
  <si>
    <t>ME D7.2</t>
  </si>
  <si>
    <t xml:space="preserve">Availability of linen in examination area </t>
  </si>
  <si>
    <t>The facility has adequate sets of linen</t>
  </si>
  <si>
    <t>ME D7.1</t>
  </si>
  <si>
    <t xml:space="preserve">The facility ensures clean linen to the patients </t>
  </si>
  <si>
    <t>Standard D7</t>
  </si>
  <si>
    <t xml:space="preserve">Hospital has standard procedures for preparation, handling, storage and distribution of diets, as per requirement of patients </t>
  </si>
  <si>
    <t>ME D6.3</t>
  </si>
  <si>
    <t xml:space="preserve">The facility provides diets according to nutritional requirements of the patients </t>
  </si>
  <si>
    <t>ME D6.2</t>
  </si>
  <si>
    <t>Nutritional assessment of patient done as required and directed by doctor</t>
  </si>
  <si>
    <t xml:space="preserve">The facility has provision of nutritional assessment of the patients </t>
  </si>
  <si>
    <t>ME D6.1</t>
  </si>
  <si>
    <t xml:space="preserve">Dietary services are available as per service provision and nutritional requirement of the patients. </t>
  </si>
  <si>
    <t>StandardD6</t>
  </si>
  <si>
    <t>Critical areas of the facility ensures availability of oxygen, medical gases and vacuum supply</t>
  </si>
  <si>
    <t>ME D5.3</t>
  </si>
  <si>
    <t xml:space="preserve">Availability of power back up in OPD </t>
  </si>
  <si>
    <t>The facility ensures adequate power backup in all patient care areas as per load</t>
  </si>
  <si>
    <t>ME D5.2</t>
  </si>
  <si>
    <t xml:space="preserve">Availability of 24x7 running and potable water </t>
  </si>
  <si>
    <t xml:space="preserve">The facility has adequate arrangement storage and supply for portable water in all functional areas  </t>
  </si>
  <si>
    <t>ME D5.1</t>
  </si>
  <si>
    <t>The facility ensures 24X7 water and power backup as per requirement of service delivery, and support services norms</t>
  </si>
  <si>
    <t>Standard D5</t>
  </si>
  <si>
    <t>No stray animal/rodent/birds</t>
  </si>
  <si>
    <t xml:space="preserve">The facility has established procedures for pest, rodent and animal control </t>
  </si>
  <si>
    <t>ME D4.6</t>
  </si>
  <si>
    <t xml:space="preserve">No condemned/Junk material lying in the OPD </t>
  </si>
  <si>
    <t xml:space="preserve">The facility has policy of removal of condemned junk material </t>
  </si>
  <si>
    <t>ME D4.5</t>
  </si>
  <si>
    <t xml:space="preserve">Hospital maintains the open area and landscaping of them </t>
  </si>
  <si>
    <t>ME D4.4</t>
  </si>
  <si>
    <t>Mattresses are intact and clean</t>
  </si>
  <si>
    <t xml:space="preserve">Patients beds are intact and  painted </t>
  </si>
  <si>
    <t>Window panes , doors and other fixtures are intact</t>
  </si>
  <si>
    <t xml:space="preserve">Check for there is no seepage , Cracks, chipping of plaster </t>
  </si>
  <si>
    <t xml:space="preserve">Hospital infrastructure is adequately maintained </t>
  </si>
  <si>
    <t>ME D4.3</t>
  </si>
  <si>
    <t>Toilets are clean with functional flush and running water</t>
  </si>
  <si>
    <t>Surface of furniture and fixtures are clean</t>
  </si>
  <si>
    <t>All area are clean  with no dirt,grease,littering and cobwebs</t>
  </si>
  <si>
    <t xml:space="preserve">Floors, walls, roof, roof topes, sinks patient care and circulation  areas are Clean </t>
  </si>
  <si>
    <t xml:space="preserve">Patient care areas are clean and hygienic </t>
  </si>
  <si>
    <t>ME D4.2</t>
  </si>
  <si>
    <t xml:space="preserve">Interior of patient care areas are plastered &amp; painted </t>
  </si>
  <si>
    <t xml:space="preserve">Building is painted/whitewashed in uniform colour </t>
  </si>
  <si>
    <t xml:space="preserve">Exterior of the  facility building is maintained appropriately </t>
  </si>
  <si>
    <t>ME D4.1</t>
  </si>
  <si>
    <t xml:space="preserve">The facility has established Programme for maintenance and upkeep of the facility </t>
  </si>
  <si>
    <t>Standard D4</t>
  </si>
  <si>
    <t>Ask female staff whether they feel secure at work place</t>
  </si>
  <si>
    <t>The facility has established measure for safety and security of female staff</t>
  </si>
  <si>
    <t>ME D3.5</t>
  </si>
  <si>
    <t>Hospital has sound security system to manage overcrowding in OPD</t>
  </si>
  <si>
    <t xml:space="preserve">The facility has security system in place at patient care areas </t>
  </si>
  <si>
    <t>ME D3.4</t>
  </si>
  <si>
    <t>Fans/ Air conditioning/Heating/Exhaust/Ventilators as per environment condition and requirement</t>
  </si>
  <si>
    <t>Temperature control and ventilation in clinics</t>
  </si>
  <si>
    <t>PI/OB</t>
  </si>
  <si>
    <t>Temperature control and ventilation in waiting areas</t>
  </si>
  <si>
    <t>The facility ensures safe and comfortable environment for patients and service providers</t>
  </si>
  <si>
    <t>ME D3.3</t>
  </si>
  <si>
    <t xml:space="preserve">Medical representative are restricted in OPD timings </t>
  </si>
  <si>
    <t>Limited number of attendant/ relatives are allowed with patient</t>
  </si>
  <si>
    <t>Only one patient is allowed one time at clinic</t>
  </si>
  <si>
    <t xml:space="preserve">The facility has provision of restriction of visitors in patient areas </t>
  </si>
  <si>
    <t>ME D3.2</t>
  </si>
  <si>
    <t>Dressing room, injection room and immunization room</t>
  </si>
  <si>
    <t>Adequate Illumination in procedure area</t>
  </si>
  <si>
    <t>Examination table</t>
  </si>
  <si>
    <t xml:space="preserve">Adequate Illumination in clinics </t>
  </si>
  <si>
    <t xml:space="preserve">The facility provides adequate illumination level at patient care areas </t>
  </si>
  <si>
    <t>ME D3.1</t>
  </si>
  <si>
    <t xml:space="preserve">The facility provides safe, secure and comfortable environment to staff, patients and visitors. </t>
  </si>
  <si>
    <t>Standard D3</t>
  </si>
  <si>
    <t xml:space="preserve">There is a procedure for secure storage of narcotic and psychotropic drugs </t>
  </si>
  <si>
    <t>ME D2.8</t>
  </si>
  <si>
    <t xml:space="preserve">Check for four conditioned Ice packs are placed in Carrier Box,
DPT, DT, TT and Hep B Vaccines are  not kept in direct contact of Frozen Ice pack  </t>
  </si>
  <si>
    <t>Cold chain is maintained at immunization room</t>
  </si>
  <si>
    <t>Check for temperature charts are maintained and updated periodically</t>
  </si>
  <si>
    <t xml:space="preserve">Temperature of refrigerators are kept as per storage requirement  and records are maintained </t>
  </si>
  <si>
    <t xml:space="preserve">There is process for storage of vaccines and other drugs, requiring controlled temperature </t>
  </si>
  <si>
    <t>ME D2.7</t>
  </si>
  <si>
    <t>There is no stock out of drugs</t>
  </si>
  <si>
    <t xml:space="preserve">There is procedure for replenishing drug tray /crash cart </t>
  </si>
  <si>
    <t>There is a procedure for periodically replenishing the drugs in patient care areas</t>
  </si>
  <si>
    <t>ME D2.6</t>
  </si>
  <si>
    <t xml:space="preserve">Department maintained stock and expenditure register of drugs and consumables </t>
  </si>
  <si>
    <t xml:space="preserve">There is practice of calculating and maintaining buffer stock </t>
  </si>
  <si>
    <t>The facility has established procedure for inventory management techniques</t>
  </si>
  <si>
    <t>ME D2.5</t>
  </si>
  <si>
    <t>Records for expiry and near expiry drugs are maintained for drug stored at department</t>
  </si>
  <si>
    <t xml:space="preserve">No expiry drug found </t>
  </si>
  <si>
    <t>Expiry dates for injectables are maintained at injection and immunization room</t>
  </si>
  <si>
    <t xml:space="preserve">The facility ensures management of expiry and near expiry drugs </t>
  </si>
  <si>
    <t>ME D2.4</t>
  </si>
  <si>
    <t>Vaccine are kept at recommended temperature at immunization room</t>
  </si>
  <si>
    <t xml:space="preserve">Drugs are stored in containers/tray/crash cart and are labelled </t>
  </si>
  <si>
    <t>The facility ensures proper storage of drugs and consumables</t>
  </si>
  <si>
    <t>ME D2.3</t>
  </si>
  <si>
    <t>The facility has establish procedure for procurement of drugs</t>
  </si>
  <si>
    <t>ME D2.2</t>
  </si>
  <si>
    <t xml:space="preserve">Stock level are daily updated
Requisition are timely placed                    
</t>
  </si>
  <si>
    <t xml:space="preserve">There is process indenting consumables and drugs in injection/ dressing room </t>
  </si>
  <si>
    <t xml:space="preserve">There is established procedure for forecasting and indenting drugs and consumables </t>
  </si>
  <si>
    <t>ME D2.1</t>
  </si>
  <si>
    <t>The facility has defined procedures for storage, inventory management and dispensing of drugs in pharmacy and patient care areas</t>
  </si>
  <si>
    <t>Standard D2</t>
  </si>
  <si>
    <t>Operating and maintenance instructions are available with the users of equipment</t>
  </si>
  <si>
    <t>ME D1.3</t>
  </si>
  <si>
    <t xml:space="preserve">BP apparatus, thermometer are calibrated </t>
  </si>
  <si>
    <t xml:space="preserve">OB/ RR </t>
  </si>
  <si>
    <t xml:space="preserve">All the measuring equipments/ instrument  are calibrated </t>
  </si>
  <si>
    <t xml:space="preserve">The facility has established procedure for internal and external calibration of measuring Equipment </t>
  </si>
  <si>
    <t>ME D1.2</t>
  </si>
  <si>
    <t>There is system of timely corrective  break down maintenance of the equipments</t>
  </si>
  <si>
    <t>All equipments are covered under AMC including preventive maintenance</t>
  </si>
  <si>
    <t>The facility has established system for maintenance of critical Equipment</t>
  </si>
  <si>
    <t>ME D1.1</t>
  </si>
  <si>
    <t xml:space="preserve">The facility has established Programme for inspection, testing and maintenance and calibration of Equipment. </t>
  </si>
  <si>
    <t>Standard D1</t>
  </si>
  <si>
    <t xml:space="preserve">Area of Concern - D Support Services </t>
  </si>
  <si>
    <t>Doctors Chair, Patient Stool, Examination Table, Attendant Chair, Table, Footstep, cupboard</t>
  </si>
  <si>
    <t xml:space="preserve">OB </t>
  </si>
  <si>
    <t xml:space="preserve">Availability of furniture at clinics </t>
  </si>
  <si>
    <t xml:space="preserve">Spot light, electrical fixture for equipments, X ray view box </t>
  </si>
  <si>
    <t xml:space="preserve">Availability of Fixtures </t>
  </si>
  <si>
    <t xml:space="preserve">Departments have patient furniture and fixtures as per load and service provision </t>
  </si>
  <si>
    <t>ME C6.7</t>
  </si>
  <si>
    <t>Boiler</t>
  </si>
  <si>
    <t xml:space="preserve">Availability of equipment for sterilization and disinfection </t>
  </si>
  <si>
    <t xml:space="preserve">Buckets for mopping, mops, duster, waste trolley, Deck brush </t>
  </si>
  <si>
    <t>Availability of equipments for cleaning</t>
  </si>
  <si>
    <t>Availability of functional equipment and instruments for support services</t>
  </si>
  <si>
    <t>ME C6.6</t>
  </si>
  <si>
    <t>Refrigerator, Crash cart/Drug trolley, instrumental trolley, dressing trolley</t>
  </si>
  <si>
    <t>Availability of equipment for storage for drugs</t>
  </si>
  <si>
    <t>Availability of Equipment for Storage</t>
  </si>
  <si>
    <t>ME C6.5</t>
  </si>
  <si>
    <t>Availability of equipment and instruments for resuscitation of patients and for providing intensive and critical care to patients</t>
  </si>
  <si>
    <t>ME C6.4</t>
  </si>
  <si>
    <t>Micropipettes, Centrifuge, Needle destroyer, Refrigerators</t>
  </si>
  <si>
    <t xml:space="preserve">Availability of Equipments for ICTC lab </t>
  </si>
  <si>
    <t>Availability of equipment &amp; instruments for diagnostic procedures being undertaken in the facility</t>
  </si>
  <si>
    <t>ME C6.3</t>
  </si>
  <si>
    <t>Traction, Wax bath, Short Wave Diathermy, Exercise table Etc .</t>
  </si>
  <si>
    <t xml:space="preserve">Availability of functional Equipment/Instruments of Physiotherapy Procedures </t>
  </si>
  <si>
    <t>Dental chair, Air rotor, Endodontic set, Extraction forceps</t>
  </si>
  <si>
    <t xml:space="preserve">Availability of functional Instruments/ Equipments for Dental Procedures </t>
  </si>
  <si>
    <t xml:space="preserve">Audiometer, Laryngoscope, Otoscope, Head Light, Tuning Fork, Bronchoscope, Examination Instrument Set </t>
  </si>
  <si>
    <t xml:space="preserve">Availability of Instruments/ Equipments Procedures for ENT procedures </t>
  </si>
  <si>
    <t>Retinoscope, refraction kit, tonometer,perimeter, distant vision chart, Colour vision chart.</t>
  </si>
  <si>
    <t xml:space="preserve">Availability of functional Instruments / Equipments for Ophthalmic Procedures </t>
  </si>
  <si>
    <t>X ray view box, Equipment for plaster room</t>
  </si>
  <si>
    <t xml:space="preserve">Availability of functional Equipment/Instruments for Orthopaedic Procedures </t>
  </si>
  <si>
    <t xml:space="preserve">Availability of equipment &amp; instruments for treatment procedures, being undertaken in the facility  </t>
  </si>
  <si>
    <t>ME C6.2</t>
  </si>
  <si>
    <t xml:space="preserve">BP apparatus, thermometer, weighting machine, torch, stethoscope, Examination table </t>
  </si>
  <si>
    <t xml:space="preserve">Availability of functional Equipment  &amp;Instruments for examination &amp; Monitoring </t>
  </si>
  <si>
    <t xml:space="preserve">Availability of equipment &amp; instruments for examination &amp; monitoring of patients </t>
  </si>
  <si>
    <t>ME C6.1</t>
  </si>
  <si>
    <t>The facility has equipment &amp; instruments required for assured list of services.</t>
  </si>
  <si>
    <t>Standard C6</t>
  </si>
  <si>
    <t xml:space="preserve">OB/RR </t>
  </si>
  <si>
    <t xml:space="preserve">Emergency Drug Tray is maintained at injection room &amp; immunization room </t>
  </si>
  <si>
    <t xml:space="preserve">Emergency drug trays are maintained at every point of care, where ever it may be needed </t>
  </si>
  <si>
    <t>ME C5.3</t>
  </si>
  <si>
    <t xml:space="preserve">HIV testing Kits I, II and III at ICTC </t>
  </si>
  <si>
    <t xml:space="preserve">examination gloves, Syringes, Dressing material , suturing material </t>
  </si>
  <si>
    <t xml:space="preserve">Availability of disposables at dressing room and  clinics </t>
  </si>
  <si>
    <t xml:space="preserve">The departments have adequate consumables at point of use </t>
  </si>
  <si>
    <t>ME C5.2</t>
  </si>
  <si>
    <t>Availability of vaccine as per National Immunization Program</t>
  </si>
  <si>
    <t xml:space="preserve">ARV, TT </t>
  </si>
  <si>
    <t xml:space="preserve">Availability of injectables at injection room </t>
  </si>
  <si>
    <t xml:space="preserve">The departments have availability of adequate drugs at point of use </t>
  </si>
  <si>
    <t>ME C5.1</t>
  </si>
  <si>
    <t>Facility provides drugs and consumables required for assured list of services.</t>
  </si>
  <si>
    <t>Standard C5</t>
  </si>
  <si>
    <t xml:space="preserve">Staff is skilled for maintaining clinical records </t>
  </si>
  <si>
    <t xml:space="preserve">Counsellor is skilled for  counselling </t>
  </si>
  <si>
    <t>At ANC clinic staff is skilled to identify high risk pregnancies</t>
  </si>
  <si>
    <t>Check the competency of staff to use OPD equipment like BP apparatus etc</t>
  </si>
  <si>
    <t>Induction and refresher training for ICTC lab technician</t>
  </si>
  <si>
    <t xml:space="preserve">Induction and refresher training for ICTC counsellor </t>
  </si>
  <si>
    <t xml:space="preserve">ICTC Team Training </t>
  </si>
  <si>
    <t>Patient Safety</t>
  </si>
  <si>
    <t xml:space="preserve">Infection control and hand hygiene </t>
  </si>
  <si>
    <t xml:space="preserve"> Bio Medical waste Management</t>
  </si>
  <si>
    <t>Availability of housekeeping staff</t>
  </si>
  <si>
    <t xml:space="preserve">Availability of registration clerks as per load </t>
  </si>
  <si>
    <t xml:space="preserve">availability of dedicated security guard for OPD </t>
  </si>
  <si>
    <t xml:space="preserve">The facility has adequate support / general staff </t>
  </si>
  <si>
    <t>ME C4.5</t>
  </si>
  <si>
    <t>Availability of rehabilitation therapist</t>
  </si>
  <si>
    <t>Availability of Dental technician</t>
  </si>
  <si>
    <t>Availability of Physiotherapist</t>
  </si>
  <si>
    <t>Availability of Ophthalmic assistant</t>
  </si>
  <si>
    <t>Availability of Audiometrician</t>
  </si>
  <si>
    <t>Availability of ECG technician</t>
  </si>
  <si>
    <t>Counsellor  for ARSH clinic</t>
  </si>
  <si>
    <t xml:space="preserve">Full time </t>
  </si>
  <si>
    <t xml:space="preserve">Lab technician for ICTC </t>
  </si>
  <si>
    <t>Full Time</t>
  </si>
  <si>
    <t>Counsellor for ICTC</t>
  </si>
  <si>
    <t xml:space="preserve">Availability of dresser/paramedic at dressing room </t>
  </si>
  <si>
    <t xml:space="preserve">The facility has adequate technicians/paramedics as per requirement </t>
  </si>
  <si>
    <t>ME C4.4</t>
  </si>
  <si>
    <t xml:space="preserve"> At Injection room/ OPD Clinic as Per Requirement </t>
  </si>
  <si>
    <t>OB/RR/SI</t>
  </si>
  <si>
    <t>Availability of Nursing staff</t>
  </si>
  <si>
    <t xml:space="preserve">The facility has adequate nursing staff as per service provision and work load </t>
  </si>
  <si>
    <t>ME C4.3</t>
  </si>
  <si>
    <t>Availability of General duty doctor  at Screening Clinic</t>
  </si>
  <si>
    <t xml:space="preserve">The facility has adequate general duty doctors as per service provision and work load </t>
  </si>
  <si>
    <t>ME C4.2</t>
  </si>
  <si>
    <t xml:space="preserve">Check for specialist are available  at scheduled time </t>
  </si>
  <si>
    <t xml:space="preserve">Availability of specialist Doctor at OPD time </t>
  </si>
  <si>
    <t xml:space="preserve">The facility has adequate specialist doctors as per service provision </t>
  </si>
  <si>
    <t>ME C4.1</t>
  </si>
  <si>
    <t xml:space="preserve">The facility has adequate qualified and trained staff,  required for providing the assured services to the current case load </t>
  </si>
  <si>
    <t>Standard C4</t>
  </si>
  <si>
    <t>Check for staff competencies for operating fire extinguisher and what to do in case of fire</t>
  </si>
  <si>
    <t xml:space="preserve">The facility has a system of periodic training of staff and conducts mock drills regularly for fire and other disaster situation </t>
  </si>
  <si>
    <t>ME C3.3</t>
  </si>
  <si>
    <t>Check the expiry date for fire extinguishers are displayed on each extinguisher as well as due date for next refilling is clearly mentioned</t>
  </si>
  <si>
    <t>OPD has installed fire Extinguisher  that is Class A , Class B C type or ABC type</t>
  </si>
  <si>
    <t xml:space="preserve">The facility has adequate fire fighting Equipment </t>
  </si>
  <si>
    <t>ME C3.2</t>
  </si>
  <si>
    <t>Check the fire exits are clearly visible and routes to reach exit are clearly marked.</t>
  </si>
  <si>
    <t>OPD has sufficient fire  exit to permit safe escape to its occupant at time of fire</t>
  </si>
  <si>
    <t>The facility has plan for prevention of fire</t>
  </si>
  <si>
    <t>ME C3.1</t>
  </si>
  <si>
    <t xml:space="preserve">The facility has established Programme for fire safety and other disaster </t>
  </si>
  <si>
    <t>Standard C3</t>
  </si>
  <si>
    <t>Windows have grills and wire meshwork</t>
  </si>
  <si>
    <t xml:space="preserve">Floors of the OPD are non slippery and even </t>
  </si>
  <si>
    <t xml:space="preserve">Physical condition of buildings are safe for providing patient care </t>
  </si>
  <si>
    <t>ME C2.4</t>
  </si>
  <si>
    <t>OPD building does not have temporary connections and loosely hanging wires</t>
  </si>
  <si>
    <t xml:space="preserve">The facility ensures safety of electrical establishment </t>
  </si>
  <si>
    <t>ME C2.3</t>
  </si>
  <si>
    <t>The facility ensures safety of lifts and lifts have required certificate from the designated bodies/ board</t>
  </si>
  <si>
    <t>ME C2.2</t>
  </si>
  <si>
    <t xml:space="preserve">Check for fixtures and furniture like cupboards, cabinets, and heavy equipments , hanging objects are properly fastened and secured </t>
  </si>
  <si>
    <t xml:space="preserve">Non structural components are properly secured </t>
  </si>
  <si>
    <t xml:space="preserve">The facility ensures the seismic safety of the infrastructure </t>
  </si>
  <si>
    <t>ME C2.1</t>
  </si>
  <si>
    <t xml:space="preserve">The facility ensures the physical safety of the infrastructure. </t>
  </si>
  <si>
    <t>Standard C2</t>
  </si>
  <si>
    <t>OPD is located near to the entry of the hospital</t>
  </si>
  <si>
    <t>All OPD clinics and related auxiliary services are co located in one functional area</t>
  </si>
  <si>
    <t>Layout of OPD shall follow functional flow of the
patients, e.g.:
Enquiry→Registration→Waiting→Sub-waiting→
Clinic→Dressing room/Injection Room→
Diagnostics (lab/X-ray)→Pharmacy→Exit</t>
  </si>
  <si>
    <t>Unidirectional  flow of services</t>
  </si>
  <si>
    <t xml:space="preserve">The facility and departments are planned to ensure structure follows the function/processes (Structure commensurate with the function of the hospital) </t>
  </si>
  <si>
    <t>ME C1.7</t>
  </si>
  <si>
    <t>Average Time taken for registration would be 3-5 min so number of counter required would be worked on scale of 12-20 patient/hour per counter</t>
  </si>
  <si>
    <t xml:space="preserve">Availability of Registration  counters  as per Patient load 
</t>
  </si>
  <si>
    <t xml:space="preserve">Service counters are available as per patient load </t>
  </si>
  <si>
    <t>ME C1.6</t>
  </si>
  <si>
    <t xml:space="preserve">Availability of functional telephone and Intercom Services </t>
  </si>
  <si>
    <t xml:space="preserve">The facility has infrastructure for intramural and extramural communication </t>
  </si>
  <si>
    <t>ME C1.5</t>
  </si>
  <si>
    <t xml:space="preserve">Corridors at OPD are broad enough to manage stretcher and trolleys </t>
  </si>
  <si>
    <t>The facility has adequate circulation area and open spaces according to need and local law</t>
  </si>
  <si>
    <t>ME C1.4</t>
  </si>
  <si>
    <t xml:space="preserve">Demarcated trolley/wheelchair bay </t>
  </si>
  <si>
    <t>availability of clean and dirty utility room</t>
  </si>
  <si>
    <t>OPD has separate entry  and exit from IPD and Emergency</t>
  </si>
  <si>
    <t>Demarcated immunization room for pregnant women and children</t>
  </si>
  <si>
    <t xml:space="preserve">Demarcated injection room </t>
  </si>
  <si>
    <t>Demarcated dressing area /room</t>
  </si>
  <si>
    <t xml:space="preserve">Dedicated examination areas is provided with each clinics </t>
  </si>
  <si>
    <t>One clinic is not shared by 2 doctors at one time</t>
  </si>
  <si>
    <t>Dedicated clinic for each speciality</t>
  </si>
  <si>
    <t xml:space="preserve">There is designated area for registration </t>
  </si>
  <si>
    <t xml:space="preserve">Departments have layout and demarcated areas as per functions </t>
  </si>
  <si>
    <t>ME C1.3</t>
  </si>
  <si>
    <t>Availability of public telephone booth</t>
  </si>
  <si>
    <t>Availability of patient calling system</t>
  </si>
  <si>
    <t xml:space="preserve">Urinals 1 per 50 person
water closet and wash basins 1 per 100 person </t>
  </si>
  <si>
    <t xml:space="preserve">Availability of functional toilets </t>
  </si>
  <si>
    <t xml:space="preserve">See if its is easily accessible to the visitors </t>
  </si>
  <si>
    <t xml:space="preserve">Availability of cold  Drinking water </t>
  </si>
  <si>
    <t xml:space="preserve">For clinics has high patient load </t>
  </si>
  <si>
    <t xml:space="preserve">Availability of sub waiting at for separate clinics </t>
  </si>
  <si>
    <t xml:space="preserve">As per average OPD at peak time </t>
  </si>
  <si>
    <t>Availability of seating arrangement in waiting area</t>
  </si>
  <si>
    <t xml:space="preserve">Patient amenities are provide as per patient load </t>
  </si>
  <si>
    <t>ME C1.2</t>
  </si>
  <si>
    <t>Waiting area at the scale of 1 sq ft per average daily patient with minimum 400 sq ft of area</t>
  </si>
  <si>
    <t xml:space="preserve">Availability of adequate waiting area
</t>
  </si>
  <si>
    <t>Adequate Space in Clinics (12 sq ft)</t>
  </si>
  <si>
    <t xml:space="preserve">Clinics has adequate space for consultation and examination  </t>
  </si>
  <si>
    <t xml:space="preserve">Departments have adequate space as per patient or work load  </t>
  </si>
  <si>
    <t>ME C1.1</t>
  </si>
  <si>
    <t>The facility has infrastructure for delivery of assured services, and available infrastructure meets the prevalent norms</t>
  </si>
  <si>
    <t>Standard C1</t>
  </si>
  <si>
    <t>Area of Concern - C Inputs</t>
  </si>
  <si>
    <t>The facility ensure implementation of health insurance schemes as per National /state scheme</t>
  </si>
  <si>
    <t>ME B5.6</t>
  </si>
  <si>
    <t>PI/SI/RR</t>
  </si>
  <si>
    <t xml:space="preserve">If any other expenditure occurred it is reimbursed from hospital </t>
  </si>
  <si>
    <t xml:space="preserve">The facility ensures timely reimbursement of financial entitlements and reimbursement to the patients </t>
  </si>
  <si>
    <t>ME B5.5</t>
  </si>
  <si>
    <t xml:space="preserve">Free OPD Consultation for BPL patients </t>
  </si>
  <si>
    <t xml:space="preserve">The facility provide free of cost treatment to Below poverty line patients without administrative hassles </t>
  </si>
  <si>
    <t>ME B5.4</t>
  </si>
  <si>
    <t>Check that  patient party has not spent on diagnostics from outside.</t>
  </si>
  <si>
    <t xml:space="preserve">It is ensured that facilities for the prescribed investigations are available at the facility </t>
  </si>
  <si>
    <t>ME B5.3</t>
  </si>
  <si>
    <t>Check that  patient party has not spent on purchasing drugs or consumables from outside.</t>
  </si>
  <si>
    <t>The facility ensures that drugs prescribed are available at Pharmacy and wards</t>
  </si>
  <si>
    <t>ME B5.2</t>
  </si>
  <si>
    <t>For JSSK entitlement</t>
  </si>
  <si>
    <t>Free OPD Consultation / ANC Checkups</t>
  </si>
  <si>
    <t>The facility provides cashless services to pregnant women, mothers and neonates as per prevalent government schemes</t>
  </si>
  <si>
    <t>ME B5.1</t>
  </si>
  <si>
    <t>Facility ensures that there are no financial barrier to access and that there is financial protection given from cost of care.</t>
  </si>
  <si>
    <t>Standard B5</t>
  </si>
  <si>
    <t>Availability of complaint box and display of process for grievance re redressal and whom to contact is displayed</t>
  </si>
  <si>
    <t>The facility has defined and established grievance redressal system in place</t>
  </si>
  <si>
    <t>ME B4.5</t>
  </si>
  <si>
    <t>SI/PI/RR</t>
  </si>
  <si>
    <t xml:space="preserve">Pre and Post test counselling is given at ICTC </t>
  </si>
  <si>
    <t xml:space="preserve">Ask patients about what they have been communicated about the treatment plan </t>
  </si>
  <si>
    <t>PI</t>
  </si>
  <si>
    <t xml:space="preserve">Patient is informed about her clinical condition and treatment been provided </t>
  </si>
  <si>
    <t xml:space="preserve">Information about the treatment is shared with patients or attendants, regularly </t>
  </si>
  <si>
    <t>ME B4.4</t>
  </si>
  <si>
    <t>Staff are aware of Patients rights responsibilities</t>
  </si>
  <si>
    <t>ME B4.3</t>
  </si>
  <si>
    <t>Display of patient rights and responsibilities.</t>
  </si>
  <si>
    <t xml:space="preserve">Patient is informed about his/her rights  and responsibilities </t>
  </si>
  <si>
    <t>ME B4.2</t>
  </si>
  <si>
    <t xml:space="preserve">Informed consent for before HIV testing at ICTC  </t>
  </si>
  <si>
    <t xml:space="preserve">There is established procedures for taking informed consent before treatment and procedures </t>
  </si>
  <si>
    <t>ME B4.1</t>
  </si>
  <si>
    <t xml:space="preserve">Facility has defined and established procedures for informing and involving patient and their families about treatment and obtaining informed consent wherever it is required.   </t>
  </si>
  <si>
    <t>Standard B4</t>
  </si>
  <si>
    <t xml:space="preserve">Check in RTI/STI clinic </t>
  </si>
  <si>
    <t xml:space="preserve">SI/OB </t>
  </si>
  <si>
    <t xml:space="preserve">Privacy and confidentiality of HIV, Leprosy Patients </t>
  </si>
  <si>
    <t>The facility ensures privacy and confidentiality to every patient, especially of those conditions having social stigma, and also safeguards vulnerable groups</t>
  </si>
  <si>
    <t>ME B3.4</t>
  </si>
  <si>
    <t xml:space="preserve">PI/OB </t>
  </si>
  <si>
    <t>Behaviour of staff is empathetic and courteous</t>
  </si>
  <si>
    <t xml:space="preserve">The facility ensures the behaviours of staff is dignified and respectful, while delivering the services </t>
  </si>
  <si>
    <t>ME B3.3</t>
  </si>
  <si>
    <t xml:space="preserve">Confidentiality of HIV reports at ICTC </t>
  </si>
  <si>
    <t xml:space="preserve">Confidentiality of patients records and clinical information is maintained </t>
  </si>
  <si>
    <t>ME B3.2</t>
  </si>
  <si>
    <t>Privacy at the counselling room is maintained</t>
  </si>
  <si>
    <t xml:space="preserve">One Patient is seen at a time in clinics </t>
  </si>
  <si>
    <t xml:space="preserve">Availability of screen at Examination Area </t>
  </si>
  <si>
    <t xml:space="preserve">Adequate visual privacy is provided at every point of care </t>
  </si>
  <si>
    <t>ME B3.1</t>
  </si>
  <si>
    <t>Facility maintains the privacy, confidentiality &amp; Dignity of patient and related information.</t>
  </si>
  <si>
    <t>Standard B3</t>
  </si>
  <si>
    <t xml:space="preserve">There is affirmative actions to ensure that vulnerable sections can access services   </t>
  </si>
  <si>
    <t>ME B2.5</t>
  </si>
  <si>
    <t xml:space="preserve">There is no discrimination on basis of social and economic status of the patients </t>
  </si>
  <si>
    <t>ME B2.4</t>
  </si>
  <si>
    <t>Availability of disable friendly toilet</t>
  </si>
  <si>
    <t>There is no chaos and over crowding in the OPD</t>
  </si>
  <si>
    <t>Availability of ramps with railing</t>
  </si>
  <si>
    <t>Availability of Wheel chair or stretcher for easy Access to the OPD</t>
  </si>
  <si>
    <t xml:space="preserve">Access to facility is provided without any physical barrier &amp; and friendly to people with disabilities </t>
  </si>
  <si>
    <t>ME B2.3</t>
  </si>
  <si>
    <t xml:space="preserve">Religious and cultural preferences of patients and attendants are taken into consideration while delivering services  </t>
  </si>
  <si>
    <t>ME B2.2</t>
  </si>
  <si>
    <t xml:space="preserve">Availability of Breast feeding corner </t>
  </si>
  <si>
    <t xml:space="preserve">Availability of female staff if a male doctor examination a female patients </t>
  </si>
  <si>
    <t xml:space="preserve">Separate toilets for male and female </t>
  </si>
  <si>
    <t xml:space="preserve">Separate Female general OPD </t>
  </si>
  <si>
    <t xml:space="preserve">Separate queue for female at registration </t>
  </si>
  <si>
    <t>Services are provided in manner that are sensitive to gender</t>
  </si>
  <si>
    <t>ME B2.1</t>
  </si>
  <si>
    <t>Services are delivered in a manner that is sensitive to gender, religious and cultural needs, and there are no barrier on account of physical economic, cultural or social reasons.</t>
  </si>
  <si>
    <t>Standard B2</t>
  </si>
  <si>
    <t>RR/OB</t>
  </si>
  <si>
    <t xml:space="preserve">OPD slip is given to the patient </t>
  </si>
  <si>
    <t xml:space="preserve">The facility ensures access to clinical records of patients to entitled personnel </t>
  </si>
  <si>
    <t>ME B1.8</t>
  </si>
  <si>
    <t xml:space="preserve">Availability of Enquiry Desk with dedicated staff </t>
  </si>
  <si>
    <t xml:space="preserve">The facility provides information to patients and visitor through an exclusive set-up. </t>
  </si>
  <si>
    <t>ME B1.7</t>
  </si>
  <si>
    <t>Signage's and information  are available in local language</t>
  </si>
  <si>
    <t xml:space="preserve">Information is available in local language and easy to understand </t>
  </si>
  <si>
    <t>ME B1.6</t>
  </si>
  <si>
    <t>Education material for counselling are available in Counselling room</t>
  </si>
  <si>
    <t>IEC Material is displayed</t>
  </si>
  <si>
    <t>Patients &amp; visitors are sensitised and educated through appropriate IEC / BCC approaches</t>
  </si>
  <si>
    <t>ME B1.5</t>
  </si>
  <si>
    <t xml:space="preserve">User charges  for services are displayed </t>
  </si>
  <si>
    <t xml:space="preserve">User charges are displayed and communicated to patients effectively </t>
  </si>
  <si>
    <t>ME B1.4</t>
  </si>
  <si>
    <t xml:space="preserve">Display of citizen charter </t>
  </si>
  <si>
    <t xml:space="preserve">The facility has established citizen charter, which is followed at all levels </t>
  </si>
  <si>
    <t>ME B1.3</t>
  </si>
  <si>
    <t>Important  numbers like  ambulance are displayed</t>
  </si>
  <si>
    <t xml:space="preserve">Entitlement under JSY , JSSK and other schemes </t>
  </si>
  <si>
    <t>Timing for OPD are displayed</t>
  </si>
  <si>
    <t>Names of doctor on duty is displayed and updated</t>
  </si>
  <si>
    <t xml:space="preserve">List of OPD Clinics are available </t>
  </si>
  <si>
    <t xml:space="preserve">The facility displays the services and entitlements available in its departments </t>
  </si>
  <si>
    <t>ME B1.2</t>
  </si>
  <si>
    <t xml:space="preserve">Display of layout/floor directory </t>
  </si>
  <si>
    <t xml:space="preserve">(Numbering, main department and internal sectional signage </t>
  </si>
  <si>
    <t xml:space="preserve">Availability  departmental signage's </t>
  </si>
  <si>
    <t xml:space="preserve">The facility has uniform and user-friendly signage system </t>
  </si>
  <si>
    <t>ME B1.1</t>
  </si>
  <si>
    <t xml:space="preserve">Facility provides the information to care seekers, attendants &amp; community about the available  services  and their modalities </t>
  </si>
  <si>
    <t>Standard B1</t>
  </si>
  <si>
    <t>Area of Concern - B Patient Rights</t>
  </si>
  <si>
    <t xml:space="preserve">There is process for consulting community/ or their representatives when planning or revising scope of services of the facility </t>
  </si>
  <si>
    <t>ME A6.2</t>
  </si>
  <si>
    <t>Ask for the specific local health problems/ diseases .i.e.. Kala azar, Swine Flue, arsenic poisoning etc.</t>
  </si>
  <si>
    <t>Special Clinics are available for local prevalent endemics</t>
  </si>
  <si>
    <t xml:space="preserve">The facility provides curatives &amp; preventive services for the health problems and diseases, prevalent locally. </t>
  </si>
  <si>
    <t>ME A6.1</t>
  </si>
  <si>
    <t>Health services provided at the facility are appropriate to community needs.</t>
  </si>
  <si>
    <t>Standard A6</t>
  </si>
  <si>
    <t>The facility has services of medical record department</t>
  </si>
  <si>
    <t>ME A5.7</t>
  </si>
  <si>
    <t>The facility provides pharmacy services</t>
  </si>
  <si>
    <t>ME A5.6</t>
  </si>
  <si>
    <t xml:space="preserve">The facility ensures maintenance services </t>
  </si>
  <si>
    <t>ME A5.5</t>
  </si>
  <si>
    <t xml:space="preserve">The facility provides housekeeping services </t>
  </si>
  <si>
    <t>ME A5.4</t>
  </si>
  <si>
    <t xml:space="preserve">The facility provides security services </t>
  </si>
  <si>
    <t>ME A5.3</t>
  </si>
  <si>
    <t xml:space="preserve">The facility provides laundry services </t>
  </si>
  <si>
    <t>ME A5.2</t>
  </si>
  <si>
    <t>The facility provides dietary services</t>
  </si>
  <si>
    <t>ME A5.1</t>
  </si>
  <si>
    <t xml:space="preserve">Facility provides support services </t>
  </si>
  <si>
    <t>Standard A5</t>
  </si>
  <si>
    <t xml:space="preserve">Availability of OPD services as per State Health Programs </t>
  </si>
  <si>
    <t>The facility provides services as per State specific health programmes</t>
  </si>
  <si>
    <t>ME A4.11</t>
  </si>
  <si>
    <t xml:space="preserve">Management of case referred from PHC/CHC  directly reported to Hospital </t>
  </si>
  <si>
    <t>The facility provide services under National health Programme for deafness</t>
  </si>
  <si>
    <t>ME A4.10</t>
  </si>
  <si>
    <t xml:space="preserve">The facility Provides services under Integrated Disease Surveillance Programme as per Guidelines </t>
  </si>
  <si>
    <t>ME A4.9</t>
  </si>
  <si>
    <t xml:space="preserve">Functional NCD clinic is available </t>
  </si>
  <si>
    <t xml:space="preserve">The facility provides services under National Programme for Prevention and control of Cancer, Diabetes, Cardiovascular diseases &amp; Stroke (NPCDCS)  as per guidelines </t>
  </si>
  <si>
    <t>ME A4.8</t>
  </si>
  <si>
    <t xml:space="preserve">Dedicated Geriatric Clinic </t>
  </si>
  <si>
    <t xml:space="preserve">The facility provides services under National Programme for the health care of the elderly as per guidelines </t>
  </si>
  <si>
    <t>ME A4.7</t>
  </si>
  <si>
    <t xml:space="preserve">Availability of counselling centre for Suicide prevention </t>
  </si>
  <si>
    <t xml:space="preserve">The facility provides services under Mental Health Programme  as per guidelines </t>
  </si>
  <si>
    <t>ME A4.6</t>
  </si>
  <si>
    <t>Syringing and probing, foreign body removal , Tonometry ,Perimetry, Retinoscopy, Retrobulbar Injection</t>
  </si>
  <si>
    <t>Availability of OPD procedures</t>
  </si>
  <si>
    <t xml:space="preserve">Refraction, syringing and probing, foreign body removal, Tonometery and retinoscopy </t>
  </si>
  <si>
    <t xml:space="preserve">Screening and early detection of visual impairment and refraction </t>
  </si>
  <si>
    <t xml:space="preserve">The facility provides services under National Programme for prevention and control of Blindness as per guidelines </t>
  </si>
  <si>
    <t>ME A4.5</t>
  </si>
  <si>
    <t xml:space="preserve">Availability of CD4 testing facility </t>
  </si>
  <si>
    <t xml:space="preserve">Availability of Functional ART Centre </t>
  </si>
  <si>
    <t xml:space="preserve">PPTCT Services for HIV positive Pregnant Women </t>
  </si>
  <si>
    <t xml:space="preserve">Availability of HIV Testing and Counselling </t>
  </si>
  <si>
    <t xml:space="preserve">Availability of Functional ICTC </t>
  </si>
  <si>
    <t>The facility provides services under National AIDS Control Programme as per guidelines</t>
  </si>
  <si>
    <t>ME A4.4</t>
  </si>
  <si>
    <t xml:space="preserve">Availability of OPD services under NLEP </t>
  </si>
  <si>
    <t>The facility provides services under National Leprosy Eradication Programme as per guidelines</t>
  </si>
  <si>
    <t>ME A4.3</t>
  </si>
  <si>
    <t xml:space="preserve">Availability of Functional DOTS clinic  </t>
  </si>
  <si>
    <t xml:space="preserve">The facility provides services under Revised National TB Control Programme as per guidelines </t>
  </si>
  <si>
    <t>ME A4.2</t>
  </si>
  <si>
    <t>OPD Management of Malaeria, Kala Azar, Dengue</t>
  </si>
  <si>
    <t xml:space="preserve">Availability of OPD Services Under NVBDCP </t>
  </si>
  <si>
    <t xml:space="preserve">The facility provides services under National Vector Borne Disease Control Programme as per guidelines </t>
  </si>
  <si>
    <t>ME A4.1</t>
  </si>
  <si>
    <t>Facility provides services as mandated in national Health Programs/ state scheme</t>
  </si>
  <si>
    <t>Standard A4</t>
  </si>
  <si>
    <t>Availability of TMT services</t>
  </si>
  <si>
    <t xml:space="preserve">Functional ECG Services are available </t>
  </si>
  <si>
    <t>The facility provides other diagnostic services, as mandated</t>
  </si>
  <si>
    <t>ME A3.3</t>
  </si>
  <si>
    <t xml:space="preserve">Availability of Sample collection Centre </t>
  </si>
  <si>
    <t xml:space="preserve">The facility Provides Laboratory Services </t>
  </si>
  <si>
    <t>ME A3.2</t>
  </si>
  <si>
    <t xml:space="preserve">The facility provides Radiology Services </t>
  </si>
  <si>
    <t>ME A3.1</t>
  </si>
  <si>
    <t xml:space="preserve">Facility Provides diagnostic Services </t>
  </si>
  <si>
    <t>Standard A3</t>
  </si>
  <si>
    <t xml:space="preserve">Availability of Functional ARSH clinic </t>
  </si>
  <si>
    <t xml:space="preserve">The facility provides Adolescent health Services </t>
  </si>
  <si>
    <t>ME A2.5</t>
  </si>
  <si>
    <t xml:space="preserve">Availability Functional IYCF clinic </t>
  </si>
  <si>
    <t xml:space="preserve">The facility provides Child health Services </t>
  </si>
  <si>
    <t>ME A2.4</t>
  </si>
  <si>
    <t xml:space="preserve">Availability of Functional immunization clinic </t>
  </si>
  <si>
    <t xml:space="preserve">The facility provides Newborn health  Services </t>
  </si>
  <si>
    <t>ME A2.3</t>
  </si>
  <si>
    <t xml:space="preserve">Availability of functional ANC clinic </t>
  </si>
  <si>
    <t xml:space="preserve">The facility provides Maternal health Services </t>
  </si>
  <si>
    <t>ME A2.2</t>
  </si>
  <si>
    <t xml:space="preserve">The facility provides Reproductive health  Services </t>
  </si>
  <si>
    <t>ME A2.1</t>
  </si>
  <si>
    <t xml:space="preserve">Facility provides RMNCHA Services </t>
  </si>
  <si>
    <t>Standard A2</t>
  </si>
  <si>
    <t>The facility provides Blood bank &amp; transfusion services</t>
  </si>
  <si>
    <t>ME A1.18</t>
  </si>
  <si>
    <t>The facility provides Intensive care Services</t>
  </si>
  <si>
    <t>ME A1.17</t>
  </si>
  <si>
    <t xml:space="preserve">The facility provides Accident &amp; Emergency Services </t>
  </si>
  <si>
    <t>ME A1.16</t>
  </si>
  <si>
    <t xml:space="preserve">Availability of functional nuclear medicine clinic is available </t>
  </si>
  <si>
    <t xml:space="preserve">Availability of functional Oncology Clinic </t>
  </si>
  <si>
    <t xml:space="preserve">Availability of functional endocrinology Clinic is available </t>
  </si>
  <si>
    <t xml:space="preserve">Availability of functional Neurology clinic  </t>
  </si>
  <si>
    <t xml:space="preserve">Availability of functional nephrology clinic  </t>
  </si>
  <si>
    <t>Availability of functional gastro entomology clinic</t>
  </si>
  <si>
    <t xml:space="preserve">Availability of functional Cardiology clinic  </t>
  </si>
  <si>
    <t xml:space="preserve">The facility provides services for Super specialties, as mandated </t>
  </si>
  <si>
    <t>ME A1.15</t>
  </si>
  <si>
    <t xml:space="preserve">At least 6 Hours of OPD Services are available </t>
  </si>
  <si>
    <t xml:space="preserve">Services are available for the time period as mandated </t>
  </si>
  <si>
    <t>ME A1.14</t>
  </si>
  <si>
    <t xml:space="preserve">Availability of  Injection room facilities at OPD </t>
  </si>
  <si>
    <t>Dressing, Suturing and drainage</t>
  </si>
  <si>
    <t xml:space="preserve">Availability of Dressing facilities   at OPD  </t>
  </si>
  <si>
    <t xml:space="preserve">The facility provides services for OPD procedures </t>
  </si>
  <si>
    <t>ME A1.13</t>
  </si>
  <si>
    <t xml:space="preserve">Pain Management with cryotherapy, Pain Management with deep heat therapy (SWD), Increase range of motion with mobilization, </t>
  </si>
  <si>
    <t xml:space="preserve">Availability of Functional Physiotherapy Unit </t>
  </si>
  <si>
    <t xml:space="preserve">The facility provides Physiotherapy Services </t>
  </si>
  <si>
    <t>ME A1.12</t>
  </si>
  <si>
    <t>AYUSH clinic accompanied by dispensary</t>
  </si>
  <si>
    <t xml:space="preserve">Availability of Functional Ayush clinic </t>
  </si>
  <si>
    <t xml:space="preserve">The facility provides AYUSH Services </t>
  </si>
  <si>
    <t>ME A1.11</t>
  </si>
  <si>
    <t>Accompanied by dental lab. Extraction, scaling, tooth extraction, denture and Restoration.</t>
  </si>
  <si>
    <t>Availability of OPD Dental procedure</t>
  </si>
  <si>
    <t>Dedicated Clinic  providing consultation services</t>
  </si>
  <si>
    <t xml:space="preserve">Availability of functional Dental Clinic </t>
  </si>
  <si>
    <t xml:space="preserve">The facility provides Dental Treatment Services </t>
  </si>
  <si>
    <t>ME A1.10</t>
  </si>
  <si>
    <t xml:space="preserve">Availability of functional Psychiatry Clinic  </t>
  </si>
  <si>
    <t>The facility provides Psychiatry Services</t>
  </si>
  <si>
    <t>ME A1.9</t>
  </si>
  <si>
    <t xml:space="preserve">Availability of functional Skin &amp; VD Clinic </t>
  </si>
  <si>
    <t>The facility provides Skin &amp; VD Services</t>
  </si>
  <si>
    <t>ME A1.8</t>
  </si>
  <si>
    <t xml:space="preserve">plaster room procedure </t>
  </si>
  <si>
    <t>Availability of OPD Orthopaedic procedure</t>
  </si>
  <si>
    <t>Dedicated clinical for Orthopaedic  consultation</t>
  </si>
  <si>
    <t xml:space="preserve">Availability of Functional Orthopaedic Clinic  </t>
  </si>
  <si>
    <t>The facility provides Orthopaedics Services</t>
  </si>
  <si>
    <t>ME A1.7</t>
  </si>
  <si>
    <t>Foreign Body Removal (Ear and Nose),Stitching of CLW’s, Dressings, Syringing of Ear, Chemical Cauterization (Nose &amp; Ear), Eustachian Tube Function Test, Vestibular Function Test/Caloric Test</t>
  </si>
  <si>
    <t xml:space="preserve">Availability of OPD ENT procedures </t>
  </si>
  <si>
    <t>Dedicated ENT providing consultation services</t>
  </si>
  <si>
    <t xml:space="preserve">Availability of Functional ENT Clinic  </t>
  </si>
  <si>
    <t>The facility provides ENT Services</t>
  </si>
  <si>
    <t>ME A1.6</t>
  </si>
  <si>
    <t>Dedicated ophthalmology clinic providing consultation services</t>
  </si>
  <si>
    <t xml:space="preserve">Availability of functional Ophthalmology Clinic </t>
  </si>
  <si>
    <t>The facility provides Ophthalmology Services</t>
  </si>
  <si>
    <t>ME A1.5</t>
  </si>
  <si>
    <t>Dedicated Paediatric speciality  Clinic</t>
  </si>
  <si>
    <t xml:space="preserve">Availability of  Paediatric Clinic </t>
  </si>
  <si>
    <t>The facility provides Paediatric Services</t>
  </si>
  <si>
    <t>ME A1.4</t>
  </si>
  <si>
    <t>Dedicated speciality  Obstetrics &amp; Gynaecology  Clinic. High risk pregnancy cases are referred from ANC clinic and consulted.</t>
  </si>
  <si>
    <t xml:space="preserve">Availability of  Functional  Obstetrics &amp; Gynaecology Clinic </t>
  </si>
  <si>
    <t>The facility provides Obstetrics &amp; Gynaecology Services</t>
  </si>
  <si>
    <t>ME A1.3</t>
  </si>
  <si>
    <t>Dedicated General speciality Surgical Clinic</t>
  </si>
  <si>
    <t xml:space="preserve">Availability of functional General Surgery Clinic </t>
  </si>
  <si>
    <t>The facility provides General Surgery services</t>
  </si>
  <si>
    <t>ME A1.2</t>
  </si>
  <si>
    <t>Dedicated General speciality Medicine Clinic</t>
  </si>
  <si>
    <t xml:space="preserve">Availability of functional  General Medicine Clinic </t>
  </si>
  <si>
    <t>The facility provides General Medicine services</t>
  </si>
  <si>
    <t>ME A1.1</t>
  </si>
  <si>
    <t>Facility Provides Curative Services</t>
  </si>
  <si>
    <t>Standard A1</t>
  </si>
  <si>
    <t xml:space="preserve">Area of Concern - A Service Provision </t>
  </si>
  <si>
    <t xml:space="preserve">Maximum </t>
  </si>
  <si>
    <t xml:space="preserve">Remarks </t>
  </si>
  <si>
    <t xml:space="preserve">Means of Verification </t>
  </si>
  <si>
    <t xml:space="preserve">Assessment Method </t>
  </si>
  <si>
    <t xml:space="preserve">Compliance 
</t>
  </si>
  <si>
    <t>Checkpoint</t>
  </si>
  <si>
    <t>Measurable Element</t>
  </si>
  <si>
    <t>Reference No.</t>
  </si>
  <si>
    <t>% of environmental swab culture reported positive</t>
  </si>
  <si>
    <t xml:space="preserve">No of adverse events per thousand patients </t>
  </si>
  <si>
    <t>Area of Concern - H Outcome</t>
  </si>
  <si>
    <t xml:space="preserve">The facility uses tools for quality improvement in services </t>
  </si>
  <si>
    <t>Mistake proofing</t>
  </si>
  <si>
    <t xml:space="preserve">The facility uses method for quality improvement in services </t>
  </si>
  <si>
    <t>The facility seeks continually improvement by practicing Quality method and tools.</t>
  </si>
  <si>
    <t xml:space="preserve">The facility takes corrective action to improve the processes </t>
  </si>
  <si>
    <t xml:space="preserve">The facility identifies non value adding activities / waste / redundant activities </t>
  </si>
  <si>
    <t xml:space="preserve">The facility maps its critical processes </t>
  </si>
  <si>
    <t xml:space="preserve">The facility maps its key processes and seeks to make them more efficient by reducing non value adding activities and wastages </t>
  </si>
  <si>
    <t xml:space="preserve">Staff is trained and aware of the procedures written in SOPs </t>
  </si>
  <si>
    <t>Department has documented procedure for requisition of diagnosis and receiving of the reports</t>
  </si>
  <si>
    <t xml:space="preserve">The facility has established, documented implemented and maintained Standard Operating Procedures for all key processes and support services. </t>
  </si>
  <si>
    <t>The facility has established system for use of check lists in different departments and services</t>
  </si>
  <si>
    <t xml:space="preserve">The facility has established external assurance programmes at relevant departments </t>
  </si>
  <si>
    <t xml:space="preserve">The facility has established internal quality assurance programme in key departments </t>
  </si>
  <si>
    <t xml:space="preserve">The facility have established internal and external quality assurance Programmes wherever it is critical to quality. </t>
  </si>
  <si>
    <t xml:space="preserve">The facility prepares the action plans for the areas, contributing to low satisfaction of patients </t>
  </si>
  <si>
    <t xml:space="preserve">The facility analyses the patient feed back, and root-cause analysis </t>
  </si>
  <si>
    <t>Patient satisfaction surveys are conducted at periodic intervals</t>
  </si>
  <si>
    <t>The facility has established system for patient and employee satisfaction</t>
  </si>
  <si>
    <t xml:space="preserve">Disinfection of liquid waste before disposal </t>
  </si>
  <si>
    <t xml:space="preserve">The facility ensures transportation and disposal of waste as per guidelines </t>
  </si>
  <si>
    <t xml:space="preserve">The facility ensures management of sharps as per guidelines </t>
  </si>
  <si>
    <t>The facility Ensures segregation of Bio Medical Waste as per guidelines and 'on-site' management of waste is carried out as per guidelines</t>
  </si>
  <si>
    <t xml:space="preserve">The facility has defined and established procedures for segregation, collection, treatment and disposal of Bio Medical and hazardous Waste. </t>
  </si>
  <si>
    <t xml:space="preserve">The facility ensures air quality of high risk area </t>
  </si>
  <si>
    <t>Isolation and barrier nursing procedure are followed for septic cases</t>
  </si>
  <si>
    <t xml:space="preserve">The facility ensures segregation infectious patients </t>
  </si>
  <si>
    <t xml:space="preserve">External footwares are restricted </t>
  </si>
  <si>
    <t>Fumigation/carbolization as per schedule</t>
  </si>
  <si>
    <t>Use of three bucket system for mopping</t>
  </si>
  <si>
    <t xml:space="preserve">The facility ensures standard practices are followed for the cleaning and disinfection of patient care areas </t>
  </si>
  <si>
    <t xml:space="preserve">Chlorine solution, Gluteraldehye, carbolic acid </t>
  </si>
  <si>
    <t xml:space="preserve">The facility ensures availability of  standard materials for cleaning and disinfection of patient care areas </t>
  </si>
  <si>
    <t>Facility layout ensures separation of routes for clean and dirty items</t>
  </si>
  <si>
    <t>Sterile packs are kept in clean, dust free, moist free environment.</t>
  </si>
  <si>
    <t xml:space="preserve">Sterility of autoclaved packs is maintained during storage </t>
  </si>
  <si>
    <t xml:space="preserve">Autoclaved linen are used for procedure </t>
  </si>
  <si>
    <t>Chemical sterilization  of instruments/equipments is done as per protocols</t>
  </si>
  <si>
    <t>Ask staff about temperature, pressure and time</t>
  </si>
  <si>
    <t xml:space="preserve">The facility ensures standard practices and materials for disinfection and sterilization of instruments and equipment </t>
  </si>
  <si>
    <t xml:space="preserve">The facility ensures standard practices and materials for decontamination and cleaning of instruments and  procedures areas </t>
  </si>
  <si>
    <t xml:space="preserve">The facility has standard procedures for processing of equipment and instruments </t>
  </si>
  <si>
    <t xml:space="preserve">The facility staff adheres to standard personal protection practices </t>
  </si>
  <si>
    <t xml:space="preserve">Availability of Caps </t>
  </si>
  <si>
    <t xml:space="preserve">Availability of gown/ Apron </t>
  </si>
  <si>
    <t xml:space="preserve">Use of elbow length gloves for obstetrical purpose </t>
  </si>
  <si>
    <t xml:space="preserve">The facility ensures adequate personal protection Equipment as per requirements </t>
  </si>
  <si>
    <t xml:space="preserve">The facility ensures standard practices and materials for Personal protection </t>
  </si>
  <si>
    <t>Check Shaving is not done during part preparation/delivery cases</t>
  </si>
  <si>
    <t>Proper cleaning of perineal area before procedure with antisepsis</t>
  </si>
  <si>
    <t>The facility ensures standard practices and materials for antisepsis</t>
  </si>
  <si>
    <t xml:space="preserve">The facility staff is trained in hand washing practices and they adhere to standard hand washing practices </t>
  </si>
  <si>
    <t>Hand washing sink is wide and deep enough to prevent splashing and retention of water</t>
  </si>
  <si>
    <t xml:space="preserve">Availability of elbow operated taps  </t>
  </si>
  <si>
    <t>The facility has defined and Implemented procedures for ensuring hand hygiene practices and antisepsis</t>
  </si>
  <si>
    <t>The facility has defined and established antibiotic policy</t>
  </si>
  <si>
    <t xml:space="preserve">The facility has established procedures for regular monitoring of infection control practices </t>
  </si>
  <si>
    <t xml:space="preserve">There is Provision of Periodic Medical Check-up and immunization of staff </t>
  </si>
  <si>
    <t xml:space="preserve">The facility measures hospital associated infection rates </t>
  </si>
  <si>
    <t xml:space="preserve">Swab are taken from infection prone surfaces </t>
  </si>
  <si>
    <t>Surface and environment samples are taken for microbiological surveillance</t>
  </si>
  <si>
    <t>The facility  has provision for Passive  and active culture surveillance of critical &amp; high risk areas</t>
  </si>
  <si>
    <t xml:space="preserve">The facility has functional infection control committee </t>
  </si>
  <si>
    <t>The facility has infection control Programme and procedures in place for prevention and measurement of hospital associated infection</t>
  </si>
  <si>
    <t>The facility provide services under National  Programme for prevention and control of  deafness</t>
  </si>
  <si>
    <t>The facility provide service for Integrated disease surveillance Programme</t>
  </si>
  <si>
    <t xml:space="preserve">The facility provides service under National Programme for Prevention and Control of cancer, diabetes, cardiovascular diseases &amp; stroke (NPCDCS)  as per guidelines </t>
  </si>
  <si>
    <t xml:space="preserve">The facility provides services under National Programme for control of Blindness as per guidelines </t>
  </si>
  <si>
    <t xml:space="preserve">The facility provides National health Programme as per operational/Clinical Guidelines </t>
  </si>
  <si>
    <t>The facility Provides Referral Services for ARSH</t>
  </si>
  <si>
    <t>The facility Provides Curative ARSH Services</t>
  </si>
  <si>
    <t>The facility provides Preventive ARSH Services</t>
  </si>
  <si>
    <t>The facility provides Promotive ARSH Services</t>
  </si>
  <si>
    <t xml:space="preserve">The facility provides Adolescent Reproductive and Sexual Health services as per guidelines  </t>
  </si>
  <si>
    <t>The facility provide abortion services for 2nd trimester as per guideline</t>
  </si>
  <si>
    <t>The facility provide abortion services for 1st trimester as per guideline</t>
  </si>
  <si>
    <t>The facility provide counselling services for abortion as per guideline</t>
  </si>
  <si>
    <t>The facility provides limiting method of family planning as per guideline</t>
  </si>
  <si>
    <t>The facility provides spacing method of family planning as per guideline</t>
  </si>
  <si>
    <t>The facility has established procedures for abortion and family planning as per government guidelines and law</t>
  </si>
  <si>
    <t xml:space="preserve">There is established criteria for shifting newborn to SNCU </t>
  </si>
  <si>
    <t>The facility has established procedures for stabilization/treatment/referral of post natal complications</t>
  </si>
  <si>
    <t>The facility ensures adequate stay of mother and newborn in a safe environment as per standard Protocols.</t>
  </si>
  <si>
    <t xml:space="preserve">Initiation of Breastfeeding with in 1 Hour </t>
  </si>
  <si>
    <t xml:space="preserve">Post partum Care is provided to the mothers </t>
  </si>
  <si>
    <t xml:space="preserve">The facility has established procedures for postnatal care as per guidelines </t>
  </si>
  <si>
    <t xml:space="preserve">New born Resuscitation </t>
  </si>
  <si>
    <t xml:space="preserve">APGAR Score </t>
  </si>
  <si>
    <t xml:space="preserve">Care of Cord and Eyes </t>
  </si>
  <si>
    <t xml:space="preserve">Vitamin K for low birth weight </t>
  </si>
  <si>
    <t xml:space="preserve">Check the records </t>
  </si>
  <si>
    <t>There is established procedure for management/Referral of Obstetrics Emergencies as per scope of services.</t>
  </si>
  <si>
    <t>Established procedures and standard protocols for management of different stages of labour including AMTSL (Active Management of third Stage of labour) are followed at the facility</t>
  </si>
  <si>
    <t xml:space="preserve">The facility has established procedures for Intranatal care as per guidelines </t>
  </si>
  <si>
    <t>The facility ensures availability of diagnostic and drugs during antenatal care of pregnant women</t>
  </si>
  <si>
    <t>There is an established procedure for History taking, Physical examination, and counselling of each antenatal woman, visiting the facility.</t>
  </si>
  <si>
    <t xml:space="preserve">The facility has established procedures for Antenatal care as per  guidelines </t>
  </si>
  <si>
    <t xml:space="preserve">Death summary is given to patient attendant quoting the immediate cause and underlying cause if possible </t>
  </si>
  <si>
    <t xml:space="preserve">Death note including efforts done for resuscitation is noted in patient record </t>
  </si>
  <si>
    <t>Death note is written on patient record</t>
  </si>
  <si>
    <t xml:space="preserve">Facility has a standard procedure to decent communicate death to relatives </t>
  </si>
  <si>
    <t xml:space="preserve">The facility has established procedures for Post operative care </t>
  </si>
  <si>
    <t xml:space="preserve">The facility has established procedures for Surgical Safety </t>
  </si>
  <si>
    <t xml:space="preserve">The facility has established procedures for Preoperative care </t>
  </si>
  <si>
    <t xml:space="preserve">The facility has established procedures OT Scheduling </t>
  </si>
  <si>
    <t xml:space="preserve">The facility has defined and established procedures of Operation theatre services </t>
  </si>
  <si>
    <t xml:space="preserve">The facility has established procedures for Post-anaesthesia care </t>
  </si>
  <si>
    <t>The facility has established procedures for monitoring during anaesthesia and maintenance of records</t>
  </si>
  <si>
    <t>The facility has established procedures for Pre-anaesthetic Check up and maintenance of records</t>
  </si>
  <si>
    <t xml:space="preserve">The facility has established procedures for Anaesthetic Services </t>
  </si>
  <si>
    <t xml:space="preserve">Any major or minor transfusion reaction is recorded and reported to responsible person </t>
  </si>
  <si>
    <t xml:space="preserve">Blood transfusion note is written in patient record </t>
  </si>
  <si>
    <t xml:space="preserve">Blood transfusion is monitored and regulated by qualified person </t>
  </si>
  <si>
    <t xml:space="preserve">blood is kept on optimum temperature before transfusion </t>
  </si>
  <si>
    <t xml:space="preserve">Patient's identification is verified before transfusion </t>
  </si>
  <si>
    <t xml:space="preserve">Consent is taken before transfusion </t>
  </si>
  <si>
    <t xml:space="preserve">The facility has explicit clinical criteria for providing intubation &amp; extubation, and care of patients on ventilation and subsequently on its removal </t>
  </si>
  <si>
    <t xml:space="preserve">Registers and records are maintained as per guidelines </t>
  </si>
  <si>
    <t>Standard Formats available</t>
  </si>
  <si>
    <t xml:space="preserve">Treatment prescribed in nursing records </t>
  </si>
  <si>
    <t>The facility has defined and established procedures for maintaining, updating of patients’ clinical records and their storage</t>
  </si>
  <si>
    <t>Administration of medicines done after ensuring right patient, right drugs , right route, right time</t>
  </si>
  <si>
    <t>A system of independent double check before administration, Error prone medical abbreviations are avoided</t>
  </si>
  <si>
    <t>There is process to ensure that right doses of high alert drugs are only given</t>
  </si>
  <si>
    <t>Value for maximum doses as per age, weight and diagnosis are available with nursing station and doctor</t>
  </si>
  <si>
    <t>Maximum dose of high alert drugs are defined and communicated</t>
  </si>
  <si>
    <t>High alert drugs available in department are identified</t>
  </si>
  <si>
    <t xml:space="preserve">There is process for identifying and cautious administration of high alert drugs  </t>
  </si>
  <si>
    <t>The facility has defined procedures for safe drug administration</t>
  </si>
  <si>
    <t>Check BHT that drugs are prescribed as per STG</t>
  </si>
  <si>
    <t xml:space="preserve">Check for BHT  if drugs are prescribed under generic name only </t>
  </si>
  <si>
    <t>The facility ensured that drugs are prescribed in generic name only</t>
  </si>
  <si>
    <t xml:space="preserve"> The facility follows standard treatment guidelines defined by state/Central government for prescribing the generic drugs &amp; their rational use. </t>
  </si>
  <si>
    <t>Check the measure taken to prevent new born theft, sweeping and baby fall</t>
  </si>
  <si>
    <t>Vulnerable patients are identified and measures are taken to protect them from any harm</t>
  </si>
  <si>
    <t xml:space="preserve">The facility has a procedure to identify high risk and vulnerable patients.  </t>
  </si>
  <si>
    <t xml:space="preserve">Patient Vitals are monitored and recorded periodically </t>
  </si>
  <si>
    <t>Hand over is given bed side</t>
  </si>
  <si>
    <t>Nursing Handover register is maintained</t>
  </si>
  <si>
    <t>Patient hand over is given during the change in the shift</t>
  </si>
  <si>
    <t>Verbal orders are rechecked before administration</t>
  </si>
  <si>
    <t xml:space="preserve">There is a process to ensue the accuracy of verbal/telephonic orders  </t>
  </si>
  <si>
    <t>There is a process  for ensuring the  identification before any clinical procedure</t>
  </si>
  <si>
    <t xml:space="preserve">The facility is connected to medical colleges through telemedicine services </t>
  </si>
  <si>
    <t>Check for referral cards filled from lower facilities</t>
  </si>
  <si>
    <t>Referral in or referral out register is maintained</t>
  </si>
  <si>
    <t>Referral vehicle is being arranged</t>
  </si>
  <si>
    <t>Advance communication is done with higher centre</t>
  </si>
  <si>
    <t>Patient referred with referral slip</t>
  </si>
  <si>
    <t>The facility provides appropriate referral linkages to the patients/Services  for transfer to other/higher facilities to assure the continuity of care.</t>
  </si>
  <si>
    <t xml:space="preserve">There is a procedure for consultation of  the patient to other specialist with in the hospital </t>
  </si>
  <si>
    <t>The facility has established procedure for continuity of care during interdepartmental transfer</t>
  </si>
  <si>
    <t>The facility has defined and established procedures for continuity of care of patient and referral</t>
  </si>
  <si>
    <t>RR/SI/OB</t>
  </si>
  <si>
    <t>Time of admission is recorded in patient record</t>
  </si>
  <si>
    <t>OB/SI/RR</t>
  </si>
  <si>
    <t>SI/RR/OB</t>
  </si>
  <si>
    <t xml:space="preserve">Admission is done by written order of a qualified doctor </t>
  </si>
  <si>
    <t>Check for that patient demographics like Name, age, Sex, Chief complaint, etc.</t>
  </si>
  <si>
    <t>Patient demographic details are recorded in admission records</t>
  </si>
  <si>
    <t>Verification of outsourced services (cleaning/ Dietary/Laundry/Security/Maintenance)  provided are done by designated in-house staff</t>
  </si>
  <si>
    <t>The facility has established procedure for monitoring the quality of outsourced services and adheres to contractual obligations</t>
  </si>
  <si>
    <t xml:space="preserve">Roles &amp; Responsibilities of administrative and clinical staff are determined as per govt. regulations and standards operating procedures.  </t>
  </si>
  <si>
    <t xml:space="preserve">The facility is compliant with all statutory and regulatory requirement imposed by local, state or central government  </t>
  </si>
  <si>
    <t>There is  system to check the cleanliness and Quantity of the linen received from laundry</t>
  </si>
  <si>
    <t xml:space="preserve">Availability  of Centralized /local piped Oxygen and vacuum supply </t>
  </si>
  <si>
    <t>Availability of Emergency light</t>
  </si>
  <si>
    <t xml:space="preserve">Availability of UPS  </t>
  </si>
  <si>
    <t>Ask female staff weather they feel secure at work place</t>
  </si>
  <si>
    <t>Temperature control and ventilation in nursing station/duty room</t>
  </si>
  <si>
    <t>Temperature control and ventilation in patient care area</t>
  </si>
  <si>
    <t xml:space="preserve">Narcotics and psychotropic drugs are kept in lock and key </t>
  </si>
  <si>
    <t>Temperature of refrigerators are kept as per storage requirement  and records are maintained</t>
  </si>
  <si>
    <t xml:space="preserve">Expiry dates' are maintained at emergency drug tray </t>
  </si>
  <si>
    <t xml:space="preserve">Empty and  filled cylinders are labelled </t>
  </si>
  <si>
    <t xml:space="preserve">There is established system of timely  indenting of consumables and drugs </t>
  </si>
  <si>
    <t>Refrigerator, Crash cart/Drug trolley, instrument trolley, dressing trolley</t>
  </si>
  <si>
    <t>Availability of Point of care diagnostic instruments</t>
  </si>
  <si>
    <t>Emergency Drug Tray is maintained</t>
  </si>
  <si>
    <t xml:space="preserve">Availability of consumables for new born care </t>
  </si>
  <si>
    <t>Antiseptic lotion</t>
  </si>
  <si>
    <t>Availability of syringes and IV Sets /tubes</t>
  </si>
  <si>
    <t>Availability of dressings and Sanitary pads</t>
  </si>
  <si>
    <t xml:space="preserve">Availability of drugs for newborn </t>
  </si>
  <si>
    <t xml:space="preserve"> IV fluids, Normal saline, Ringer lactate,</t>
  </si>
  <si>
    <t xml:space="preserve">Availability of IV Fluids </t>
  </si>
  <si>
    <t xml:space="preserve">Availability of Antihypertensive </t>
  </si>
  <si>
    <t xml:space="preserve">Availability of Antibiotics </t>
  </si>
  <si>
    <t>Inj Oxytocin 10 IU (to be kept in fridge)</t>
  </si>
  <si>
    <t>The facility provides drugs and consumables required for assured services.</t>
  </si>
  <si>
    <t xml:space="preserve">Switch Boards other electrical installations are intact </t>
  </si>
  <si>
    <t>Availability of store</t>
  </si>
  <si>
    <t>The facility ensures that there are no financial barrier to access, and that there is financial protection given from the cost of hospital services.</t>
  </si>
  <si>
    <t xml:space="preserve">The facility has defined and established procedures for informing patients about the medical condition, and involving them in treatment planning, and facilitates informed decision making    </t>
  </si>
  <si>
    <t xml:space="preserve">HIV status of patient is not disclosed except to staff that is directly involved in care </t>
  </si>
  <si>
    <t xml:space="preserve">OB/PI </t>
  </si>
  <si>
    <t>Patient Records are kept at secure place beyond access to general staff/visitors</t>
  </si>
  <si>
    <t>The facility maintains privacy, confidentiality &amp; dignity of patient, and has a system for guarding patient related information.</t>
  </si>
  <si>
    <t xml:space="preserve">Availability of female staff if a male doctor examine a female patients </t>
  </si>
  <si>
    <t xml:space="preserve">Contact details of referral transport / ambulance displayed </t>
  </si>
  <si>
    <t>Direction is displayed from main gate to direct.</t>
  </si>
  <si>
    <t xml:space="preserve">Directional signage for  department is  displayed </t>
  </si>
  <si>
    <t xml:space="preserve">The facility provides the information to care seekers, attendants &amp; community about the available  services  and their modalities </t>
  </si>
  <si>
    <t xml:space="preserve">The facility provides support services </t>
  </si>
  <si>
    <t>The facility provides services as mandated in national Health Programmes/ state scheme</t>
  </si>
  <si>
    <t>Availability of point of care diagnostic test</t>
  </si>
  <si>
    <t xml:space="preserve">The facility Provides diagnostic Services </t>
  </si>
  <si>
    <t>Availability of New born resuscitation</t>
  </si>
  <si>
    <t>Availability of Post partum sterilization services</t>
  </si>
  <si>
    <t xml:space="preserve">The facility provides RMNCHA Services </t>
  </si>
  <si>
    <t>The facility provides Curative Services</t>
  </si>
  <si>
    <t>Means of Verification</t>
  </si>
  <si>
    <t>Reference No</t>
  </si>
  <si>
    <t xml:space="preserve">LAMA Rate </t>
  </si>
  <si>
    <t xml:space="preserve">Time taken for initial assessment </t>
  </si>
  <si>
    <t>No. of drugs stock out in the ward</t>
  </si>
  <si>
    <t>Discharge rate</t>
  </si>
  <si>
    <t xml:space="preserve">Bed Turnover rate </t>
  </si>
  <si>
    <t xml:space="preserve">Referral Rate </t>
  </si>
  <si>
    <t xml:space="preserve">Check staff is a aware of relevant part of SOPs </t>
  </si>
  <si>
    <t>Department has documented procedure for end of life care</t>
  </si>
  <si>
    <t>Department has documented procedure for counselling of the patient at the time of discharge</t>
  </si>
  <si>
    <t>Department has documented procedure for preparation of the patient for surgical procedure</t>
  </si>
  <si>
    <t xml:space="preserve">Client/Patient satisfaction survey done on monthly basis </t>
  </si>
  <si>
    <t xml:space="preserve">Facility has a quality team in place </t>
  </si>
  <si>
    <t xml:space="preserve">Facility has established organizational framework for quality improvement </t>
  </si>
  <si>
    <t xml:space="preserve">
Ask staff how they decontaminate the instruments like Stethoscope, Dressing Instruments, Examination Instruments, Blood Pressure Cuff etc
(Soaking in 0.5% Chlorine Solution, Wiping with 0.5% Chlorine Solution or 70% Alcohol as applicable </t>
  </si>
  <si>
    <t>Ask stff about how they decontaminate the procedure surface like Examination table , Patients Beds Stretcher/Trolleys  etc. 
(Wiping with .5% Chlorine solution</t>
  </si>
  <si>
    <t>Hepatitis B, Tetanus Toxid etc</t>
  </si>
  <si>
    <t>Patients are observed for any sign and symptoms of HAI like fever, purulent discharge from surgical site .</t>
  </si>
  <si>
    <t>There is procedure to report cases of Hospital acquired infection</t>
  </si>
  <si>
    <t>National Health Program</t>
  </si>
  <si>
    <t>Maternal Health</t>
  </si>
  <si>
    <t xml:space="preserve">Pre anaesthesia check up is conducted for elective / Planned surgeries </t>
  </si>
  <si>
    <t xml:space="preserve">Blood transfusion note is written in patient recorded </t>
  </si>
  <si>
    <t xml:space="preserve">Nursing station is provided with the critical value of different tests </t>
  </si>
  <si>
    <t xml:space="preserve">Declaration is taken from the LAMA patient </t>
  </si>
  <si>
    <t xml:space="preserve">Time of discharge is communicated to patient in prior </t>
  </si>
  <si>
    <t xml:space="preserve">Advice includes the information about the nearest health centre for further follow up </t>
  </si>
  <si>
    <t xml:space="preserve">Patient is counselled before  discharge </t>
  </si>
  <si>
    <t>Discharge summary is give to patients going in LAMA/Referral</t>
  </si>
  <si>
    <t xml:space="preserve">Discharge summary adequately mentions patients clinical condition, treatment given and follow up </t>
  </si>
  <si>
    <t>See for discharge summary, referral slip provided.</t>
  </si>
  <si>
    <t xml:space="preserve">Discharge summary is provided </t>
  </si>
  <si>
    <t xml:space="preserve">Treating doctor is consulted/ informed  before discharge of patients </t>
  </si>
  <si>
    <t xml:space="preserve">Patient / attendants are consulted before discharge </t>
  </si>
  <si>
    <t>Discharge is done by a responsible and qualified doctor</t>
  </si>
  <si>
    <t xml:space="preserve">Assessment is done before discharging patient </t>
  </si>
  <si>
    <t xml:space="preserve">Safe keeping of  patient records </t>
  </si>
  <si>
    <t xml:space="preserve">Availability of formats for Treatment Charts, TPR Chart , Intake Output Chat Etc. </t>
  </si>
  <si>
    <t xml:space="preserve">Standard Format for bed head ticket/ Patient case sheet  available as per state guidelines </t>
  </si>
  <si>
    <t>Dressing, mobilization etc</t>
  </si>
  <si>
    <t>Any procedure performed written on BHT</t>
  </si>
  <si>
    <t xml:space="preserve">Treatment given is recorded in treatment chat </t>
  </si>
  <si>
    <t>Treatment plan, first orders are written on BHT</t>
  </si>
  <si>
    <t xml:space="preserve">Day to day progress of patient is recorded in BHT </t>
  </si>
  <si>
    <t xml:space="preserve">Check for BHT if drugs are prescribed under generic name only </t>
  </si>
  <si>
    <t xml:space="preserve">Critical patients are monitored continually </t>
  </si>
  <si>
    <t>Check for TPR chart, IO chart, any other vital required is monitored</t>
  </si>
  <si>
    <t>Check for nursing note register. Notes are adequately written</t>
  </si>
  <si>
    <t xml:space="preserve">Nursing notes are maintained adequately </t>
  </si>
  <si>
    <t>Check for treatment chart are updated and drugs given are marked. Co relate it with drugs and doses prescribed.</t>
  </si>
  <si>
    <t xml:space="preserve">Treatment chart are maintained </t>
  </si>
  <si>
    <t xml:space="preserve">Duty Doctor and nurse is assigned for each patients </t>
  </si>
  <si>
    <t xml:space="preserve">Facility has functional referral linkages to higher facilities </t>
  </si>
  <si>
    <t xml:space="preserve">For critical patients admitted in the ward there  is provision of reassessment as per need </t>
  </si>
  <si>
    <t xml:space="preserve">There is fixed schedule for assessment of stable patients </t>
  </si>
  <si>
    <t>Initial assessment is documented preferably within 2 hours</t>
  </si>
  <si>
    <t xml:space="preserve">Initial assessment and treatment is provided immediately  
 </t>
  </si>
  <si>
    <t>The assessment criteria for different clinical conditions are defined and measured in assessment sheet</t>
  </si>
  <si>
    <t xml:space="preserve">There is provision of extra Beds  </t>
  </si>
  <si>
    <t>There is no delay in  treatment because of admission process</t>
  </si>
  <si>
    <t xml:space="preserve">Staff is aware of their role and responsibilities </t>
  </si>
  <si>
    <t xml:space="preserve">Linen is changed every day and whenever it get soiled </t>
  </si>
  <si>
    <t>Availability of Blankets, draw sheet, pillow with pillow cover and mackintosh</t>
  </si>
  <si>
    <t xml:space="preserve">Gown are provided at least to the cases going for surgery </t>
  </si>
  <si>
    <t xml:space="preserve">Clean Linens are provided for all occupied bed </t>
  </si>
  <si>
    <t>diet for diabetic patients, low salt and high protein diet etc</t>
  </si>
  <si>
    <t xml:space="preserve">There is procedure of requisition of different type of diet from ward to kitchen </t>
  </si>
  <si>
    <t>Ask patient/staff weather they are satisfied with the Quality of food</t>
  </si>
  <si>
    <t>Check for the Quality of diet provided</t>
  </si>
  <si>
    <t>Check that all items fixed in diet menu is provided to the patient</t>
  </si>
  <si>
    <t>Check for the adequacy and frequency of diet as per nutritional requirement</t>
  </si>
  <si>
    <t>No condemned/Junk material in the ward</t>
  </si>
  <si>
    <t>Mattresses are Intact and clean</t>
  </si>
  <si>
    <t>There is no overcrowding in the wards during to visitors hours</t>
  </si>
  <si>
    <t>OB/PI</t>
  </si>
  <si>
    <t xml:space="preserve">Visiting hour are fixed and practiced </t>
  </si>
  <si>
    <t>Adequate illumination in patient care areas</t>
  </si>
  <si>
    <t>Adequate Illumination at nursing station</t>
  </si>
  <si>
    <t>Separate prescription for narcotic and psychotropic drugs</t>
  </si>
  <si>
    <t>There is established system of timely  indenting of consumables and drugs  at nursing station</t>
  </si>
  <si>
    <t xml:space="preserve">BP apparatus, thermometers etc are calibrated </t>
  </si>
  <si>
    <t>cupboard, nursing counter, table for preparation of medicines, chair.</t>
  </si>
  <si>
    <t>Availability of furniture</t>
  </si>
  <si>
    <t>Spot light, electrical fixture for equipments like suction, X ray view box</t>
  </si>
  <si>
    <t>Availability of Fixtures</t>
  </si>
  <si>
    <t>Hospital graded mattress, Bed side locker , IVstand, Bed pan</t>
  </si>
  <si>
    <t>Availability of attachment/ accessories  with patient bed</t>
  </si>
  <si>
    <t xml:space="preserve">Availability of patient beds with prop up facility  </t>
  </si>
  <si>
    <t>Betadine</t>
  </si>
  <si>
    <t xml:space="preserve">Biomedical waste management </t>
  </si>
  <si>
    <t xml:space="preserve">Availability Security staff </t>
  </si>
  <si>
    <t xml:space="preserve">Availability of Nursing staff </t>
  </si>
  <si>
    <t xml:space="preserve"> </t>
  </si>
  <si>
    <t xml:space="preserve">Availability of General duty doctor at all time </t>
  </si>
  <si>
    <t>IPD building does not have temporary connections and loosely hanging wires</t>
  </si>
  <si>
    <t xml:space="preserve">Location of nursing station and patients beds  enables easy and direct observation of patients </t>
  </si>
  <si>
    <t xml:space="preserve">There  is separate nursing station for each ward </t>
  </si>
  <si>
    <t>Corridor should be 3 meters wide</t>
  </si>
  <si>
    <t>Corridors are wide enough for patient, visitor and  trolley/ equipment movement</t>
  </si>
  <si>
    <t>Space between two beds should be at least 4 ft and clearance between head end of bed and wall should be at least 1 ft and between side of bed and wall should be 2 ft</t>
  </si>
  <si>
    <t xml:space="preserve">There is sufficient space between two bed to provide bed side nursing care and movement </t>
  </si>
  <si>
    <t>Availability of Dirty room</t>
  </si>
  <si>
    <t xml:space="preserve">Drug &amp;Linen store </t>
  </si>
  <si>
    <t>Availability of Store</t>
  </si>
  <si>
    <t>Availability of Nurse Duty room</t>
  </si>
  <si>
    <t>Availability of Doctor's Duty room</t>
  </si>
  <si>
    <t>Availability of Treatment room</t>
  </si>
  <si>
    <t>Availability of Examination room</t>
  </si>
  <si>
    <t xml:space="preserve">Availability of Dedicated nursing station </t>
  </si>
  <si>
    <t xml:space="preserve">Adequate shaded waiting area is provide for attendants of patient </t>
  </si>
  <si>
    <t xml:space="preserve">TV for entertainment and health promotion </t>
  </si>
  <si>
    <t xml:space="preserve">Separate toilets for visitors </t>
  </si>
  <si>
    <t>Patient/ visitor Hand washing area</t>
  </si>
  <si>
    <t xml:space="preserve">Availability of drinking water </t>
  </si>
  <si>
    <t xml:space="preserve">one toilet for 12 patients </t>
  </si>
  <si>
    <t xml:space="preserve">Functional bathroom with running water are available as per  strength and patient load of ward </t>
  </si>
  <si>
    <t xml:space="preserve">Functional toilets  with running water and flush are available as per  strength and patient load of ward </t>
  </si>
  <si>
    <t xml:space="preserve"> Distance between centres of two beds – 2.25 meter</t>
  </si>
  <si>
    <t xml:space="preserve">Adequate space in wards with no cluttering of beds </t>
  </si>
  <si>
    <t>Availability of complaint box and display of process for grievance  redresaal and whom to contact is displayed</t>
  </si>
  <si>
    <t xml:space="preserve">General Consent is taken before admission </t>
  </si>
  <si>
    <t xml:space="preserve">No information regarding patient  identity and details are unnecessary displayed </t>
  </si>
  <si>
    <t xml:space="preserve">No two patients are treated on one bed </t>
  </si>
  <si>
    <t>Bracket screen</t>
  </si>
  <si>
    <t>Availability of Wheel chair or stretcher for easy Access to the ward</t>
  </si>
  <si>
    <t>Discharge summery  is given to the patient</t>
  </si>
  <si>
    <t>Availability of nursing services 24X7</t>
  </si>
  <si>
    <t>Remarks</t>
  </si>
  <si>
    <t>Means of verification</t>
  </si>
  <si>
    <t>Compliance</t>
  </si>
  <si>
    <t>Checkpoints</t>
  </si>
  <si>
    <t>Reference no</t>
  </si>
  <si>
    <t>Percent</t>
  </si>
  <si>
    <t xml:space="preserve">Attendant Satisfaction Score </t>
  </si>
  <si>
    <t xml:space="preserve">Bed Occupancy Rate </t>
  </si>
  <si>
    <t xml:space="preserve">There is procedure to conduct Death audit </t>
  </si>
  <si>
    <t>Department has documented procedure for environmental cleaning and processing of the equipment</t>
  </si>
  <si>
    <t xml:space="preserve"> Patient satisfaction survey done on monthly basis </t>
  </si>
  <si>
    <t>After using the toilet or changing diapers and  before feeding children</t>
  </si>
  <si>
    <t xml:space="preserve">Mothers are practicing  wash hand washing  with soap </t>
  </si>
  <si>
    <t>General order book (GOB), report book, Admission register, lab register, Admission sheet/ bed head ticket, discharge slip, referral slip, referral in/referral out register, OT register, Diet register, Linen register, Drug intend register</t>
  </si>
  <si>
    <t>Maintenance of treatment chart/treatment registers</t>
  </si>
  <si>
    <t>Check the nursing staff how they calculate Infusion and monitor it</t>
  </si>
  <si>
    <t>Drip rate and volume is calculated and monitored</t>
  </si>
  <si>
    <t>Check for calculation chart</t>
  </si>
  <si>
    <t>Fluid and drug dosages are calculated according to body weight</t>
  </si>
  <si>
    <t>Electrolytes like Potassium chloride, Opioids, Neuro muscular blocking agent, Anti thrombolytic agent, insulin, warfarin, Heparin, Adrenergic agonist etc.</t>
  </si>
  <si>
    <t>High risk patients are identified and treatment given on priority</t>
  </si>
  <si>
    <t xml:space="preserve">Identification  tags are used for children less than 5 yrs </t>
  </si>
  <si>
    <t xml:space="preserve">Initial assessment of all admitted patient done  as per standard protocols 
 </t>
  </si>
  <si>
    <t>There is no delay in admission of patient</t>
  </si>
  <si>
    <t>Availability of power back up in patient care areas</t>
  </si>
  <si>
    <t>Side railings has been provided to prevent fall of patient</t>
  </si>
  <si>
    <t>Check availability of Blankets to cover the children</t>
  </si>
  <si>
    <t>Safe measures used for re-warming children</t>
  </si>
  <si>
    <t>Room kept between 25° - 30° C (to the extent possible) Fans/ Air conditioning/Heating/Exhaust/Ventilators as per environment condition and requirement</t>
  </si>
  <si>
    <t xml:space="preserve">One female/ family members allowed to stay with the child </t>
  </si>
  <si>
    <t>Drugs are intended in Paediatric dosages  only</t>
  </si>
  <si>
    <t>Electrical fixture for equipments like suction, X ray view box</t>
  </si>
  <si>
    <t>Hospital graded mattress, Bed side locker , IVstand, Bed pan, bed rail</t>
  </si>
  <si>
    <t>Availability of patient beds</t>
  </si>
  <si>
    <t>Availability  of functional Instruments for Resuscitation.</t>
  </si>
  <si>
    <t>Glucometer</t>
  </si>
  <si>
    <t>Nursing staff is skilled for maintaining clinical records</t>
  </si>
  <si>
    <t>Availability of ward attendant/ Ward boy</t>
  </si>
  <si>
    <t>As per patient load</t>
  </si>
  <si>
    <t xml:space="preserve">Availability of nursing staff </t>
  </si>
  <si>
    <t xml:space="preserve">Availability of IPD beds as per load </t>
  </si>
  <si>
    <t>PI/RR</t>
  </si>
  <si>
    <t>Check that  patient party has not spent on purchasing drugs or consumbles from outside.</t>
  </si>
  <si>
    <t>Availablity of Free drugs</t>
  </si>
  <si>
    <t>Availabliity of Free Blood</t>
  </si>
  <si>
    <t>Availablity of Free patient transport</t>
  </si>
  <si>
    <t>Availablity of Free Diet to mother</t>
  </si>
  <si>
    <t>Availablity of Free diet to patient</t>
  </si>
  <si>
    <t xml:space="preserve">Availablity of Free drop back </t>
  </si>
  <si>
    <t>Availability of complaint box and display of process for grievance re addressal and whom to contact is displayed</t>
  </si>
  <si>
    <t xml:space="preserve">Services are delivered in a manner that is sensitive to gender, religious, and cultural needs, and there are no barrier on account of physical  economic, cultural or social reasons. </t>
  </si>
  <si>
    <t>Availability of nursing care services 24X7</t>
  </si>
  <si>
    <t xml:space="preserve">Adverse events are reported </t>
  </si>
  <si>
    <t xml:space="preserve">Bed Turnover Rate </t>
  </si>
  <si>
    <t xml:space="preserve">Down time Critical Equipments </t>
  </si>
  <si>
    <t xml:space="preserve">Proportion of BPL Patients </t>
  </si>
  <si>
    <t xml:space="preserve">Patient  relative satisfaction survey done on monthly basis </t>
  </si>
  <si>
    <t>Autoclaving of instruments is done as per protocols</t>
  </si>
  <si>
    <t>HIV kit</t>
  </si>
  <si>
    <t>Personal protective kit for infectious patients</t>
  </si>
  <si>
    <t>Competence testing</t>
  </si>
  <si>
    <t>Adherence to clinical protocol</t>
  </si>
  <si>
    <t>Immunization services as per national guidelines</t>
  </si>
  <si>
    <t xml:space="preserve">There is a procedure to allow patient relative/Next of Kin to observe patient in last hours </t>
  </si>
  <si>
    <t xml:space="preserve">Patients Relatives are informed clearly about the deterioration in health condition of Patients </t>
  </si>
  <si>
    <t xml:space="preserve">Blood is kept on optimum temperature before transfusion </t>
  </si>
  <si>
    <t>if not available than how facility cope with it</t>
  </si>
  <si>
    <t>Paediatric  blood bags are available</t>
  </si>
  <si>
    <t>Standard Formats are available</t>
  </si>
  <si>
    <t>Procedure performed are recorded in BHT</t>
  </si>
  <si>
    <t>Electrolytes like Potassium chloride, Opioids, Neuro muscular blocking agent, Anti thrombolytic agent, insulin, warfarin, Heparin, Adrenergic agonist etc. as applicable</t>
  </si>
  <si>
    <t>Check for use of cardiac monitor/multi parameter</t>
  </si>
  <si>
    <t>Procedure cope with surplus patient load</t>
  </si>
  <si>
    <t>There is system to label/ code the equipment to indicate status of calibration/ verification when recalibration is due</t>
  </si>
  <si>
    <t>Periodic cleaning, inspection and  maintenance of the equipments is done by the operator</t>
  </si>
  <si>
    <t>Staff is skilled for trouble shooting in case equipment malfunction</t>
  </si>
  <si>
    <t>There has system to label Defective/Out of order equipments and stored appropriately until it has been repaired</t>
  </si>
  <si>
    <t xml:space="preserve">Facility has established program for inspection, testing and maintenance and calibration of equipments. </t>
  </si>
  <si>
    <t>Autoclave</t>
  </si>
  <si>
    <t>Facility has equipments &amp; instruments required for assured list of services.</t>
  </si>
  <si>
    <t>Paracetamol</t>
  </si>
  <si>
    <t xml:space="preserve">Availability of analgesics and antipyretics </t>
  </si>
  <si>
    <t xml:space="preserve">Nursing Staff is skilled for maintaining clinical records </t>
  </si>
  <si>
    <t>Training on Bio Medical waste Management</t>
  </si>
  <si>
    <t xml:space="preserve">Training on infection control and hand hygiene </t>
  </si>
  <si>
    <t xml:space="preserve">Facility has the appropriate number of staff with the correct skill mix required for providing the assured services to the current case load </t>
  </si>
  <si>
    <t>Check for staff compatencies for operating fire extinguisher and what to do in case of fire</t>
  </si>
  <si>
    <t xml:space="preserve">Facility has established program for fire safety and other disaster </t>
  </si>
  <si>
    <t>Windows/ ventilators if any in the OT are intact and sealed</t>
  </si>
  <si>
    <t xml:space="preserve">Facility ensures the physical safety of the infrastructure. </t>
  </si>
  <si>
    <t>Availability of adequate circulation area for easy moment of staff  and equipments</t>
  </si>
  <si>
    <t>Clean area for mixing intravenous fluids and Medications/ fluid preparation area</t>
  </si>
  <si>
    <t xml:space="preserve">Receiving room with examination area  </t>
  </si>
  <si>
    <t>Availability of nursing station</t>
  </si>
  <si>
    <t>Availability of adequate waiting area</t>
  </si>
  <si>
    <t>Availability of Free diagnostics</t>
  </si>
  <si>
    <t>Facility has defined and established grievance redressal system in place</t>
  </si>
  <si>
    <t xml:space="preserve">Services are delivered in manners that are sensitive to gender, religious, social and cultural needs and there are no barrier on account of physical access, language, cultural or social status. </t>
  </si>
  <si>
    <t>Information about doctor/ Nurse on duty  is displayed and updated</t>
  </si>
  <si>
    <t xml:space="preserve">The facility provides services under National Programme for prevention and  control of Blindness as per guidelines </t>
  </si>
  <si>
    <t>Facility provides other diagnostic services, as mandated</t>
  </si>
  <si>
    <t xml:space="preserve">The Facility Provides Laboratory Services </t>
  </si>
  <si>
    <t xml:space="preserve">The Facility provides Radiology Services </t>
  </si>
  <si>
    <t xml:space="preserve">The Facility provides adolescent health Services </t>
  </si>
  <si>
    <t xml:space="preserve">The Facility provides child health Services </t>
  </si>
  <si>
    <t xml:space="preserve">The Facility provides Newborn health  Services </t>
  </si>
  <si>
    <t xml:space="preserve">The Facility provides maternal health Services </t>
  </si>
  <si>
    <t xml:space="preserve">The Facility provides Reproductive health  Services </t>
  </si>
  <si>
    <t>The Facility provides blood bank  and transfusion services</t>
  </si>
  <si>
    <t>The Facility Provides Intensive care Services</t>
  </si>
  <si>
    <t xml:space="preserve">The Facility Provides Accident &amp; Emergency Services </t>
  </si>
  <si>
    <t>The Facility provides services for Super specialties, as mandated</t>
  </si>
  <si>
    <t xml:space="preserve">The Facility provides services for OPD procedures </t>
  </si>
  <si>
    <t xml:space="preserve">The Facility provides Physiotherapy Services </t>
  </si>
  <si>
    <t xml:space="preserve">The Facility Provides AYUSH Services </t>
  </si>
  <si>
    <t xml:space="preserve">The Facility Provides Dental Treatment Services </t>
  </si>
  <si>
    <t xml:space="preserve">The Facility Provides Psychiatry Services </t>
  </si>
  <si>
    <t xml:space="preserve">The Facility provides Skin &amp; VD Services </t>
  </si>
  <si>
    <t xml:space="preserve">The Facility provides Orthopaedics Services </t>
  </si>
  <si>
    <t xml:space="preserve">The Facility provides ENT Services </t>
  </si>
  <si>
    <t xml:space="preserve">The Facility provides Ophthalmology Services </t>
  </si>
  <si>
    <t xml:space="preserve">The Facility Provides Paediatric Services </t>
  </si>
  <si>
    <t xml:space="preserve">The Facility Provides Obstetrics &amp; Gynaecology Services </t>
  </si>
  <si>
    <t xml:space="preserve">The Facility Provides General Surgeries Services </t>
  </si>
  <si>
    <t xml:space="preserve">The Facility Provides  of General Medicine Services </t>
  </si>
  <si>
    <t>Assessment Method</t>
  </si>
  <si>
    <t>Compliance/Full/ Partial/No</t>
  </si>
  <si>
    <t xml:space="preserve">ME Statement </t>
  </si>
  <si>
    <t>NRC Score</t>
  </si>
  <si>
    <t xml:space="preserve">NRC Score Card </t>
  </si>
  <si>
    <t xml:space="preserve">H </t>
  </si>
  <si>
    <t xml:space="preserve"> wrong drug administration, needle stick injury, absconding patients etc</t>
  </si>
  <si>
    <t>Acceptable- &gt;75%                       Not Acceptable- &lt;50%</t>
  </si>
  <si>
    <t>Recovery rate</t>
  </si>
  <si>
    <t>Acceptable- &lt;5%  Not Acceptable- &gt;15%</t>
  </si>
  <si>
    <t>Death rate following discharge from NRC</t>
  </si>
  <si>
    <r>
      <t xml:space="preserve">Acceptable- </t>
    </r>
    <r>
      <rPr>
        <sz val="11"/>
        <color theme="1"/>
        <rFont val="Arial"/>
        <family val="2"/>
      </rPr>
      <t xml:space="preserve">1-4 week
Not Acceptable-&lt;1 and &gt;6 </t>
    </r>
  </si>
  <si>
    <t>Average length of stay in (weeks)</t>
  </si>
  <si>
    <t>Average waiting time for admission (mins)</t>
  </si>
  <si>
    <t>Relapse rate</t>
  </si>
  <si>
    <r>
      <t>Acceptable-</t>
    </r>
    <r>
      <rPr>
        <sz val="11"/>
        <color theme="1"/>
        <rFont val="Arial"/>
        <family val="2"/>
      </rPr>
      <t>&lt;15%
Not Acceptable-&gt;25%</t>
    </r>
  </si>
  <si>
    <t>Defaulter rate</t>
  </si>
  <si>
    <t xml:space="preserve">Discharge Rate </t>
  </si>
  <si>
    <t>Achieved target weight(15% weight gain)</t>
  </si>
  <si>
    <t>Proportion of admissions by gender</t>
  </si>
  <si>
    <t xml:space="preserve">Bed Occupancy Rate   </t>
  </si>
  <si>
    <t>Total admissions</t>
  </si>
  <si>
    <t xml:space="preserve"> Appropriate feeding practices, wall charts for assessment and management of sick children with SAM, Management of medical complications, Triage, 10 steps for management of SAM, Grading and management of hypothermia,  Management of hypoglycaemia, Management of Dehydration, housekeeping protocols, Administration of commonly used drugs, etc</t>
  </si>
  <si>
    <t xml:space="preserve">Department has documented procedure for follow up of children discharge from the NRC </t>
  </si>
  <si>
    <t xml:space="preserve">Department has documented procedures for demonstration and practice of energy dense child food </t>
  </si>
  <si>
    <t>Department has documented procedure for sorting,  and distribution of clean linen to patient</t>
  </si>
  <si>
    <t xml:space="preserve">Department has documented procedure for Structures play therapy and loving care </t>
  </si>
  <si>
    <t xml:space="preserve">Department has documented procedure for Management of SAM in HIV exposed /HIV infected and TB infected children </t>
  </si>
  <si>
    <t xml:space="preserve">Department has documented procedure for management of SAM children less than 6 month of age </t>
  </si>
  <si>
    <t xml:space="preserve">Department has documented procedures for feeding of Child with SAM </t>
  </si>
  <si>
    <t xml:space="preserve">Department have standard procedures for management of medical complications associated with Severe Acute Malnutrition </t>
  </si>
  <si>
    <t xml:space="preserve">Department has documented procedure for counselling of Mother for feeding, care and Hygiene </t>
  </si>
  <si>
    <t xml:space="preserve">Department has documented procedure for admission, shifting and referral 0f patient </t>
  </si>
  <si>
    <t>Department has documented procedure for receiving and initial assessment of the patient</t>
  </si>
  <si>
    <t>F 5.5</t>
  </si>
  <si>
    <t>Hospital grade phenyle, disinfectant detergent solution</t>
  </si>
  <si>
    <t xml:space="preserve">Check for decontamination and washing of toys </t>
  </si>
  <si>
    <t xml:space="preserve">Toys washed regularly, and after each child uses </t>
  </si>
  <si>
    <t xml:space="preserve">Check for availability for 0.5 chlorine solution
Ask staff how they decontaminate the instruments after use (Should be at least for 10 minutes </t>
  </si>
  <si>
    <t>Ask stff about how they decontaminate the procedure surface like Examination table , Patients Beds 
(Wiping with .5% Chlorine solution</t>
  </si>
  <si>
    <t>Hand washing b/w each patient &amp; change of gloves</t>
  </si>
  <si>
    <t xml:space="preserve">Mothers are aware of importance of washing hands </t>
  </si>
  <si>
    <t>Staff is aware of criteria for failure to respond to treatment as per guideline</t>
  </si>
  <si>
    <t>Staff is aware of treatment of associated conditions like Vitamin A deficiency, Dermatosis, Parasitic worms, Continual diarrhoea and TB as per guideline</t>
  </si>
  <si>
    <t>Staff is aware of Emergency treatment of shock and anaemia as per guideline</t>
  </si>
  <si>
    <t>(1) Treat /Prevent Hypoglycaemia (2) treat and prevent Hypothermia (3) treat and prevent dehydration (4) Correct electrolyte imbalance (5) treat/ prevent infection (6) Correct micro nutrient deficiency (7) Start cautious diet (8) Achieve catch up growth (9) Provide sensory stimulation and emotional support (10) Prepare follow up after recovery</t>
  </si>
  <si>
    <t>Staff is aware and practice of 10 General principles of routine care as per guideline</t>
  </si>
  <si>
    <t xml:space="preserve">Death of admitted child is adequately recorded and communicated </t>
  </si>
  <si>
    <r>
      <t>(1) Blood transfusion should not be started until the child has begun to gain weight.(2) Following the transfusion, if the Hb remains
less than 4 g/dl or between 4 and 6 g/dl with continuing respiratory
distress,</t>
    </r>
    <r>
      <rPr>
        <b/>
        <sz val="11"/>
        <color theme="1"/>
        <rFont val="Calibri"/>
        <family val="2"/>
        <scheme val="minor"/>
      </rPr>
      <t xml:space="preserve"> DO NOT repeat the transfusion within 4 days</t>
    </r>
  </si>
  <si>
    <t>Staff is aware of conditions in which blood transfusion is not done/repeated</t>
  </si>
  <si>
    <t>Give (1)  whole blood 10 ml/kg body weight slowly over 3 hours (2) furosemide 1 mg/kg IV at the start of the transfusion</t>
  </si>
  <si>
    <t>Blood transfusion is required (1) Hb is less than 4 g/dl (2) or if there is respiratory distress and Hb is between 4 and 6 g/dl.</t>
  </si>
  <si>
    <t>Blood transfusion of SAM child is done as per standard Guideline</t>
  </si>
  <si>
    <t xml:space="preserve">NRC has critical values of various lab test </t>
  </si>
  <si>
    <t xml:space="preserve">Triaging of sick children as per guideline </t>
  </si>
  <si>
    <t>Preparation and feeding the child, how to give prescribed medication, folic acid, vitamins and iron at home, how to give home treatment for diarrhoea, fever and acute respiratory infections</t>
  </si>
  <si>
    <t xml:space="preserve">Counselling of mothers/caregiver before discharge </t>
  </si>
  <si>
    <t>By local CHW  (Community health care worker)/ASHA/AWW. Follow up also includes enrolment of baby to Anganwadi centre and provide Supplementary food</t>
  </si>
  <si>
    <t xml:space="preserve">There is procedure for clinical follow up of the child  for assessment and monitoring of growth and development till the child recovers completely </t>
  </si>
  <si>
    <t>Discharge criterion for all infants and children is 15% weight gain and no signs of illness</t>
  </si>
  <si>
    <t xml:space="preserve">NRC has established criteria for discharge of the patient </t>
  </si>
  <si>
    <t xml:space="preserve">Availability of formats for Treatment Charts,  Community follow up card, BHT, continuation sheet, Discharge card Etc. </t>
  </si>
  <si>
    <t xml:space="preserve">Treatment prescribed inj nursing records </t>
  </si>
  <si>
    <t xml:space="preserve">Mother is advice by doctor/ Pharmacist /nurse about the dosages and timings . </t>
  </si>
  <si>
    <t>Patient  is counselled for self drug administration.</t>
  </si>
  <si>
    <t>Check for any open single dose vial with left  over content indented to be used later on</t>
  </si>
  <si>
    <t>Check for TPR chart, weight records any other vital required is monitored</t>
  </si>
  <si>
    <t>Check for treatment chart are updated and drugs given are marked. Co relate it with drugs and doses prescribed. dispensing feed, time of oral drugs, supervision of intravenous fluids .</t>
  </si>
  <si>
    <t xml:space="preserve">To and back transport for the mother and the child with SAM children </t>
  </si>
  <si>
    <t>There is fixed schedule for reassessment by Medical Officer/Nutrition Counsellor</t>
  </si>
  <si>
    <t>Child who returns after default (away from in-patient care for 2 consecutive days) and meets the admission criteria.</t>
  </si>
  <si>
    <t>NRC has established criteria for return after default</t>
  </si>
  <si>
    <t>Child previously discharged from in-patient care but meets admission criteria again.</t>
  </si>
  <si>
    <t xml:space="preserve">NRC has established criteria for re admission </t>
  </si>
  <si>
    <t xml:space="preserve">NRC has criteria for admission of children from 6-59 months and less than 6 month as per standard guideline. </t>
  </si>
  <si>
    <t>Admission criteria for NRC is defined &amp; followed</t>
  </si>
  <si>
    <t xml:space="preserve">There is no delay in admission of patient </t>
  </si>
  <si>
    <t>Check any system to left over recorded</t>
  </si>
  <si>
    <t>NRC has system to monitor  the amount of feed left over as per guideline</t>
  </si>
  <si>
    <t>NRC has system to monitor  the amount of food served to baby as per guideline</t>
  </si>
  <si>
    <t>Check all  perishable items are kept   refrigerator</t>
  </si>
  <si>
    <t>Check raw material is kept in closed air tight containers</t>
  </si>
  <si>
    <t>The cook prepare special diet for children  under the supervision of the Nutrition counsellor.</t>
  </si>
  <si>
    <t>F-75 and F-100 refers to the specific combination of calories proteins, electrolytes and minerals that should be delivered to children with SAM as per WHO guidelines made available for this purpose.</t>
  </si>
  <si>
    <t>F-75 and F-100 made as per the guideline.</t>
  </si>
  <si>
    <t>Catch up diet is started when child is clinically stable and can tolerate increased energy and protein intake .Quantity of catch up diet  given is equal to Quantity of starter diet given in stabilization phase</t>
  </si>
  <si>
    <t>Catch up diet (F-100) is given to the child.</t>
  </si>
  <si>
    <t>Feeding should begin as soon as possible after admission with ‘Starter diet’ until the child is stabilized</t>
  </si>
  <si>
    <t>Starter diet (F-75) is given to child just after admission.</t>
  </si>
  <si>
    <t>Management of SAM are based on 3 phases: Stabilization Phase, Transition Phase and rehabilitation phase</t>
  </si>
  <si>
    <t>NRC has system to provides diet to children based on their  clinical condition/ Medical complication</t>
  </si>
  <si>
    <t>As per standards guideline</t>
  </si>
  <si>
    <t xml:space="preserve">NRC has system to access requirement and dose of micronutrient of SAM children as per their age </t>
  </si>
  <si>
    <t>Counselling is done by nutrition counsellor</t>
  </si>
  <si>
    <t>RR/SI/PI</t>
  </si>
  <si>
    <t xml:space="preserve">NRC has system to assess feeding problems of child and provide individual counselling to mother </t>
  </si>
  <si>
    <t>Check appetite test for SAM baby is done as per standard guideline</t>
  </si>
  <si>
    <t>NRC has system in place to assess appetite of baby based on their nutritional needs</t>
  </si>
  <si>
    <t>No condemned/Junk material in the NRC</t>
  </si>
  <si>
    <t xml:space="preserve">Walls of patient care area are brightly painted and decorated </t>
  </si>
  <si>
    <t>Security arrangement in NRC</t>
  </si>
  <si>
    <t>NRC has system for identification tagging  for babies if baby is less than 6 months</t>
  </si>
  <si>
    <t>Food items are stored at recommended temperature</t>
  </si>
  <si>
    <t>There is established system of timely  indenting of consumables ,drugs  and food material</t>
  </si>
  <si>
    <t xml:space="preserve">Glucometer,Infantometer, Resuscitation equipments, </t>
  </si>
  <si>
    <t>Washable toys</t>
  </si>
  <si>
    <t>Availability of toys</t>
  </si>
  <si>
    <t>Cooking Gas, Dietary scales (to weigh to 5 gms.), Measuring jars, Electric Blender (or manual whisks),Water Filter,Refrigrator, Utensils (large containers, cooking utensils, feeding cups, saucers, spoons, jugs etc.)</t>
  </si>
  <si>
    <t>Availability of kitchen equipments</t>
  </si>
  <si>
    <t xml:space="preserve">    </t>
  </si>
  <si>
    <t>Thermometers, Weighing scales(digital),Infantometer,Stadiometer,</t>
  </si>
  <si>
    <t>Cannulas, IV sets, paediatric nasogastric tubes</t>
  </si>
  <si>
    <t>Gauze piece and cotton swabs.</t>
  </si>
  <si>
    <t>Availability of dressings material</t>
  </si>
  <si>
    <t>Antiretroviral drugs, cotrimoxazole prophylaxis</t>
  </si>
  <si>
    <t>Availability of drugs for management of SAM in HIV exposed</t>
  </si>
  <si>
    <t>ORS, Potassium chloride, Magnesium chloride/sulphate, Iron syrup, multivitamin, folic acid, Vitamin A syrup, Zinc sulphate or dispersible Zinc tablets, Glucose(or sucrose)</t>
  </si>
  <si>
    <t>Electrolyte and minerals</t>
  </si>
  <si>
    <t>Metronidazole, Tetracycline or Chloramphenicol eye drops, Atropine eye drops</t>
  </si>
  <si>
    <t xml:space="preserve">Availability of other drugs </t>
  </si>
  <si>
    <t>Ringer's lactate solution with 5% glucose,0.45%(half normal) saline with 5% glucose,0.9%saline(for soaking eye pads)</t>
  </si>
  <si>
    <t>Inj. Ampicillin with Cloxacillin, Inj. Ampicillin
Inj. Cefotaxime
Inj. Gentamicin,</t>
  </si>
  <si>
    <t>Staff is skilled for nutritional assessment of baby</t>
  </si>
  <si>
    <t>Bio Medical waste Management</t>
  </si>
  <si>
    <t xml:space="preserve"> Infection control and hand hygiene </t>
  </si>
  <si>
    <t xml:space="preserve"> Facility based care of Severe acute malnutrition</t>
  </si>
  <si>
    <t>1 Security staff per shift</t>
  </si>
  <si>
    <t xml:space="preserve">Availability of security staff </t>
  </si>
  <si>
    <t>Availability of 1 Medical Social Worker</t>
  </si>
  <si>
    <t>Availability of Medical social worker</t>
  </si>
  <si>
    <t>Availability of 2 attendant/cleaner</t>
  </si>
  <si>
    <t>Availability of cleaner/ Attendant</t>
  </si>
  <si>
    <t>Availability of one cook cum care taker</t>
  </si>
  <si>
    <t>Availability of cook</t>
  </si>
  <si>
    <t>Availability of 1 Nutrition Counsellor for 10 bedded NRC</t>
  </si>
  <si>
    <t>Availability of nutrition counsellor</t>
  </si>
  <si>
    <t>Availability of 4 Nursing staff for 10 bedded NRC</t>
  </si>
  <si>
    <t>Availability of 1 Medical officer per 10 bed</t>
  </si>
  <si>
    <t>Availability of Medical officer</t>
  </si>
  <si>
    <t>NRC has installed fire Extinguisher  that is Class A , Class B C type or ABC type</t>
  </si>
  <si>
    <t>NRC has sufficient fire  exit to permit safe escape to its occupant at time of fire</t>
  </si>
  <si>
    <t>Windows covered with mosquito and fly covers</t>
  </si>
  <si>
    <t xml:space="preserve">Floors of the NRC are non slippery and even </t>
  </si>
  <si>
    <t>NRC  does not have temporary connections and loosely hanging wires</t>
  </si>
  <si>
    <t>NRC should be in proximity with Paediatric/in patient facility</t>
  </si>
  <si>
    <t>Availability of adequate beds as per case load</t>
  </si>
  <si>
    <t>NRC has separate  washing area</t>
  </si>
  <si>
    <t>NRC has designated kitchen area in proximity to NRC ward</t>
  </si>
  <si>
    <t>NRC has designated  play area and counselling room in proximity to NRC ward</t>
  </si>
  <si>
    <t>Availability of unit stores</t>
  </si>
  <si>
    <t>Availability of breast feeding corner/ Area for expression of breast milk</t>
  </si>
  <si>
    <t>Availability of  dirty utility area</t>
  </si>
  <si>
    <t>Availability of Doctors duty room</t>
  </si>
  <si>
    <t>Availability of separate  Bathing area and laundry area for mothers</t>
  </si>
  <si>
    <t>Availability of sitting arrangement for patient attendant</t>
  </si>
  <si>
    <t>Toilets for attendant/visitor</t>
  </si>
  <si>
    <t>Covered area for NRC should be  about 150 sq ft per bed with 30% of ancillary area.</t>
  </si>
  <si>
    <t>NRC has adequate space as per guideline</t>
  </si>
  <si>
    <t>NRC has system to provide  Wage compensation to mother/caregiver for the duration of the stay at NRC as per basic daily wages of the state</t>
  </si>
  <si>
    <t>Availablity of free stay in NRC</t>
  </si>
  <si>
    <t>NRC has system in place to provide communication of child condition to parents/ relatives at least once in day</t>
  </si>
  <si>
    <t>NRC has system in place to involve patient relatives in decision making of patient treatment</t>
  </si>
  <si>
    <t xml:space="preserve">NRC has system in place to take informed consent from patient relative whenever required </t>
  </si>
  <si>
    <t>Privacy is maintained at breast feeding area</t>
  </si>
  <si>
    <t>Cots in NRC are large enough for stay of mother with child</t>
  </si>
  <si>
    <t>Counselling aids are available for education of the mother/care taker</t>
  </si>
  <si>
    <t>Display of pictorial  information/ chart regarding expression of milk, management of sick children with SAM etc.,</t>
  </si>
  <si>
    <t>Display of  information for education of mother /care taker</t>
  </si>
  <si>
    <t xml:space="preserve">Contact information in respect of NRC referral  services are displayed  </t>
  </si>
  <si>
    <t xml:space="preserve">Service available at  NRC are displayed </t>
  </si>
  <si>
    <t>Visiting hours  and visitor policy are displayed</t>
  </si>
  <si>
    <t>Availability of functional nutritional services</t>
  </si>
  <si>
    <t>Availability of  Side lab. Blood glucose, Haemoglobin, Serum electrolyte, TLC, DLC, urine routine, urine culture,Mantoux test, HIV (after counselling) and any specific test based on local and geographic needs like coeliac disease and malaria. If linkage to outside lab than give partial compliance</t>
  </si>
  <si>
    <t xml:space="preserve">NRC has facility /Linkage for laboratory investigation </t>
  </si>
  <si>
    <t xml:space="preserve">Demonstration and practice- by -doing on preparation of energy dense child food using locally available item </t>
  </si>
  <si>
    <t>Counselling on appropriate feeding, care and hygiene as per guideline</t>
  </si>
  <si>
    <t>Provision of Therapeutic feeding as per guideline</t>
  </si>
  <si>
    <t>Management of SAM in HIV exposed/HIV infected and TB infected children as per the guideline</t>
  </si>
  <si>
    <t>Management of SAM children less than 6 month</t>
  </si>
  <si>
    <t>Management of infection is done as per the guideline.</t>
  </si>
  <si>
    <t>Management of SAM child with shock as per the guideline</t>
  </si>
  <si>
    <t>Management  of dehydration in the children with SAM, without shock as per the guideline</t>
  </si>
  <si>
    <t>Management of hypothermia as per the  guideline</t>
  </si>
  <si>
    <t>Management of hypoglycaemia as per the  guideline</t>
  </si>
  <si>
    <t>For detail service provision kindly refer A2.4</t>
  </si>
  <si>
    <t>Availability of functional NRC</t>
  </si>
  <si>
    <t>Measurable Elements</t>
  </si>
  <si>
    <t>Reference no.</t>
  </si>
  <si>
    <t xml:space="preserve">Checklist for NRC   </t>
  </si>
  <si>
    <t>Operation Theatre Score</t>
  </si>
  <si>
    <t>Planned operations cancelled due to any reason like clinical, non clinical (theatre), or by patient</t>
  </si>
  <si>
    <t xml:space="preserve">No. of cancelled operation*1000 /total operation done </t>
  </si>
  <si>
    <t xml:space="preserve">Operation Cancellation rates </t>
  </si>
  <si>
    <t>No. of autoclave cycle failed in Bowie dick test out of total autoclave cycle</t>
  </si>
  <si>
    <t>Proportion of PAC done out of total elective surgeries</t>
  </si>
  <si>
    <t>Proportion of General Anaesthesia to spinal anaesthesia</t>
  </si>
  <si>
    <t>Deaths occurred from pre operative procedure to discharge of the patient</t>
  </si>
  <si>
    <t>Perioperative Death Rate</t>
  </si>
  <si>
    <t xml:space="preserve">Incidence of re-exploration of surgery </t>
  </si>
  <si>
    <t>No. of observed surgical site infections*100/total no. of Major surgeries</t>
  </si>
  <si>
    <t xml:space="preserve">Surgical Site infection Rate </t>
  </si>
  <si>
    <t>Cycle time for instrument processing</t>
  </si>
  <si>
    <t>Proportion emergency  surgeries</t>
  </si>
  <si>
    <t>Proportion of elective C-Sections</t>
  </si>
  <si>
    <t xml:space="preserve">No of major surgeries per surgeon </t>
  </si>
  <si>
    <t xml:space="preserve">Skin to skin time </t>
  </si>
  <si>
    <t xml:space="preserve">Downtime critical euipments </t>
  </si>
  <si>
    <t>No. of packs sterilized against the no. of surgeries</t>
  </si>
  <si>
    <t>CSSD/TSSU productivity index</t>
  </si>
  <si>
    <t xml:space="preserve">No. of Major surgeries done per 1 lakh population </t>
  </si>
  <si>
    <t xml:space="preserve">Proportion of other emergency surgeries done in the night </t>
  </si>
  <si>
    <t xml:space="preserve">processing and sterilization of equipments, </t>
  </si>
  <si>
    <t>Work instruction/clinical  protocols are  displayed</t>
  </si>
  <si>
    <t xml:space="preserve">Department has documented procedure for  general cleaning of OT and annexes </t>
  </si>
  <si>
    <t>Department has documented procedure for maintenance and calibration of equipments</t>
  </si>
  <si>
    <t>Department has documented procedure for reception of dirt packs and issue of sterile packs from TSSU</t>
  </si>
  <si>
    <t xml:space="preserve">Department has documented procedure for OT documentation. </t>
  </si>
  <si>
    <t>Department has documented procedure for operation theatre asepsis and environment management</t>
  </si>
  <si>
    <t>Department has documented procedure for post operative care of the patient</t>
  </si>
  <si>
    <t>Department has documented procedure for in process check during surgery</t>
  </si>
  <si>
    <t>Department has documented procedure for pre operative anaesthetic check up</t>
  </si>
  <si>
    <t>Department has documented procedure for pre operative procedure</t>
  </si>
  <si>
    <t>Tracers</t>
  </si>
  <si>
    <t>Department has documented procedure for scheduling the Surgery and its booking</t>
  </si>
  <si>
    <t xml:space="preserve">Adequate air exchanges are maintained </t>
  </si>
  <si>
    <t xml:space="preserve">Positive Pressure in OT </t>
  </si>
  <si>
    <t xml:space="preserve">CSSD/TSSU has demarcated separate area for receiving dirty items, processes, keeping clean and sterile items </t>
  </si>
  <si>
    <t xml:space="preserve">Floors and wall surfaces of ICU are easily cleanable </t>
  </si>
  <si>
    <t xml:space="preserve">Zoning of High risk areas </t>
  </si>
  <si>
    <t xml:space="preserve">Faculty layout ensures separation of general traffic from patient traffic </t>
  </si>
  <si>
    <t>There is a procedure to enusure the tracibility of sterilized packs</t>
  </si>
  <si>
    <t>Maintenance of records of sterilization</t>
  </si>
  <si>
    <t xml:space="preserve">Regular validation of sterilization through biological and chemical indicators </t>
  </si>
  <si>
    <t xml:space="preserve">Instruments are packed according for autoclaving as per standard protocol </t>
  </si>
  <si>
    <t xml:space="preserve">Formaldehyde or glutaraldehyde solution replaced as per manufacturer instructions </t>
  </si>
  <si>
    <t>Ask staff about method, concentration and contact time  requied for chemical sterilization</t>
  </si>
  <si>
    <t>Ask staff about method and time required for bioling</t>
  </si>
  <si>
    <t>Autoclaving/HLD/Chemical Sterlization</t>
  </si>
  <si>
    <t>Equipment and instruments are  sterlized after each use as per requirement</t>
  </si>
  <si>
    <t>Contact time for decontamination  is adeqaute</t>
  </si>
  <si>
    <t xml:space="preserve">
Ask staff how they decontaminate the instruments like ambubag, suction canulae, Surgical Instruments 
(Soaking in 0.5% Chlorine Solution, Wiping with 0.5% Clorine Solution or 70% Alcohal as applicable </t>
  </si>
  <si>
    <t>Ask stff about how they decontaminate the procedure surface like OT Table, Stretcher/Trolleys  etc. 
(Wiping with .5% Chlorine solution</t>
  </si>
  <si>
    <t xml:space="preserve">Facility ensures standard practices and materials for decontamination and clean ing of instruments and  procedures areas </t>
  </si>
  <si>
    <t>Sterile s gloves are available at OT and Critical areas</t>
  </si>
  <si>
    <t>Surgical site covered with sterile drapes, sterile instruments are kept within the sterile field.</t>
  </si>
  <si>
    <t>Check sterile field is maintained during surgery</t>
  </si>
  <si>
    <t xml:space="preserve">procedure should be repeated several times so that the scrub lasts for 3 to 5
minutes. The hands and forearms should be dried with a sterile towel only.  </t>
  </si>
  <si>
    <t xml:space="preserve">Adherence to Surgical scrub method </t>
  </si>
  <si>
    <t>Periodic medical checkup of the staff</t>
  </si>
  <si>
    <t>Prevention of Hypothermia</t>
  </si>
  <si>
    <t xml:space="preserve">Recording Time of Birth </t>
  </si>
  <si>
    <t>Reptured Utreus</t>
  </si>
  <si>
    <t>Sepsis</t>
  </si>
  <si>
    <t xml:space="preserve">Retained Placenta </t>
  </si>
  <si>
    <t xml:space="preserve">Postpartum Haemorrhage  </t>
  </si>
  <si>
    <t xml:space="preserve">Ask for how to secure airway and breathing, Loading and Maintenance dose of Magnesium sulphate , Administration of Hypertensive Drugs </t>
  </si>
  <si>
    <t xml:space="preserve">Management of PIH/Eclampsia </t>
  </si>
  <si>
    <t xml:space="preserve">Post operative care </t>
  </si>
  <si>
    <t xml:space="preserve">Check for measures taken to prevent Supine Hypotension (Use of pillow/Sandbag to tilt the uterus), Technique for Incision, Opening of Uterus, Delivery of Foetus and placenta, and closing of Uterine Incision </t>
  </si>
  <si>
    <t xml:space="preserve">Intraoperative care </t>
  </si>
  <si>
    <t xml:space="preserve">Check Both General and Spinal Anaesthesia Options are available. Ask for what are the criteria for using spinal and GA </t>
  </si>
  <si>
    <t xml:space="preserve">Proper selection Anaesthesia technique </t>
  </si>
  <si>
    <t xml:space="preserve">Check for Haemoglobin level is estimated , and arrangement of Blood, Catheterization, Demonstration of Antacids </t>
  </si>
  <si>
    <t>pre operative care and part preparation</t>
  </si>
  <si>
    <t>Includes both maternal and neonatal death</t>
  </si>
  <si>
    <t xml:space="preserve">Post operative notes contains Vital signs, Pain control, Rate and type of IV fluids, Urine and Gastrointestinal fluid output, other medications and Laboratory investigations </t>
  </si>
  <si>
    <t xml:space="preserve">Post operative notes and orders are recorded </t>
  </si>
  <si>
    <t xml:space="preserve">Check for post operative operation ward is used and patients are not immediately shifted to wards after surgery </t>
  </si>
  <si>
    <t xml:space="preserve">Post operative monitoring is done before discharging to ward </t>
  </si>
  <si>
    <t xml:space="preserve">Check for suturing techniques are applied as per protocol </t>
  </si>
  <si>
    <t xml:space="preserve">Check for  what kind of sutures used for different surgeries . Braided Biological sutures are not used for dirty wounds, Catgut is not used for closing fascial layers of abdominal wounds or where prolonged support is required </t>
  </si>
  <si>
    <t xml:space="preserve">Appropriate suture material is used for surgery as per requirement </t>
  </si>
  <si>
    <t xml:space="preserve">Check for Cautery and suture legation practices </t>
  </si>
  <si>
    <t xml:space="preserve">Adequate Haemostasis is secaud during surgery  </t>
  </si>
  <si>
    <t xml:space="preserve">Instrument, needles and sponges are counted before beginning of case, before final closure and on completing of procedure </t>
  </si>
  <si>
    <t xml:space="preserve">Sponge and Instrument Count Practice is implemented </t>
  </si>
  <si>
    <t xml:space="preserve">Check for Surgical safety check list has been used for surgical procedures </t>
  </si>
  <si>
    <t xml:space="preserve">Surgical Safety Check List is used for each surgery </t>
  </si>
  <si>
    <t xml:space="preserve">Cleaning , Asepsis and Draping </t>
  </si>
  <si>
    <t xml:space="preserve">Surgical site preparation is done as per protocol </t>
  </si>
  <si>
    <t xml:space="preserve">Surgical Site is marked before entering into OT </t>
  </si>
  <si>
    <t xml:space="preserve">There is a process to prevent wrong site and wrong surgery </t>
  </si>
  <si>
    <t xml:space="preserve">Tetanus Prophylaxis is given if Indicated </t>
  </si>
  <si>
    <t xml:space="preserve">Antibiotic Prophylaxis given as indicated </t>
  </si>
  <si>
    <t>Vitals , Patients fasting status etc.</t>
  </si>
  <si>
    <t xml:space="preserve">Patient evaluation before surgery is done and recorded </t>
  </si>
  <si>
    <t>Schedule is prepared in consonance with available OT house and patients requirement</t>
  </si>
  <si>
    <t>There is procedure OT Scheduling</t>
  </si>
  <si>
    <t xml:space="preserve">Post anaesthesia status is monitored and documented </t>
  </si>
  <si>
    <t xml:space="preserve">Any adverse Anaesthesia Event is recorded and reported </t>
  </si>
  <si>
    <t xml:space="preserve">Check for the adequacy </t>
  </si>
  <si>
    <t xml:space="preserve">Anaesthesia note is recorded </t>
  </si>
  <si>
    <t xml:space="preserve">Potency and level of anaesthesia is monitored </t>
  </si>
  <si>
    <t xml:space="preserve">Breathing system is securely and correctly assembled </t>
  </si>
  <si>
    <t xml:space="preserve">Airway security is ensured </t>
  </si>
  <si>
    <t xml:space="preserve">Heart rate , cardiac rate , BP, O2  Saturation, </t>
  </si>
  <si>
    <t>Patients vitals are recorded during  anaesthesia</t>
  </si>
  <si>
    <t xml:space="preserve">Food intake status of Patient is checked </t>
  </si>
  <si>
    <t xml:space="preserve">Anaesthesia plan is documented before entering into OT </t>
  </si>
  <si>
    <t>There is procedure to review findings of PAC</t>
  </si>
  <si>
    <t>There is procedure to ensure that PAC has been done before surgery</t>
  </si>
  <si>
    <r>
      <t>The blood is ordered for the patient according to the MSBOS (</t>
    </r>
    <r>
      <rPr>
        <i/>
        <sz val="11"/>
        <rFont val="Arial Narrow"/>
        <family val="2"/>
      </rPr>
      <t>Maximum Surgical Blood Order Schedule</t>
    </r>
    <r>
      <rPr>
        <sz val="11"/>
        <rFont val="Arial Narrow"/>
        <family val="2"/>
      </rPr>
      <t>)</t>
    </r>
  </si>
  <si>
    <t xml:space="preserve">Availability of blood units in case of emergency with out replacement </t>
  </si>
  <si>
    <t xml:space="preserve">OT is provided with the critical value of different test </t>
  </si>
  <si>
    <t>OT Register, Schedule, Infection  control records, autoclaving records etc</t>
  </si>
  <si>
    <t>Consents, surgical safety check list</t>
  </si>
  <si>
    <t xml:space="preserve">Anaesthesia Notes are Recorded </t>
  </si>
  <si>
    <t xml:space="preserve">Name of person in attendance during procedure, Pre and post operative diagnosis, Procedures carried out, length of procedures, estimated blood loss, Fluid administered, specimen removed, complications etc. </t>
  </si>
  <si>
    <t xml:space="preserve">Operative Notes are Recorded </t>
  </si>
  <si>
    <t>PAC, Intraoperative monitoring</t>
  </si>
  <si>
    <t>Records of Monitoring/ Assessments are maintained</t>
  </si>
  <si>
    <t>HIV, Infectious cases</t>
  </si>
  <si>
    <t>Patient id band/ verbal confirmation etc.</t>
  </si>
  <si>
    <t>There is procedure of handing over while receiving patient form OT to indoor and ICU</t>
  </si>
  <si>
    <t xml:space="preserve">Physical examination, results of lab investigation, diagnosis and proposed surgery </t>
  </si>
  <si>
    <t xml:space="preserve">There is procedure for Pre Operative assessment </t>
  </si>
  <si>
    <t>Linen is changed after each procedure</t>
  </si>
  <si>
    <t>OT has facility to provide linen for staff</t>
  </si>
  <si>
    <t>Drape, draw sheet, cut sheet and gown</t>
  </si>
  <si>
    <t>OT has facility to provide sufficient and  clean linen for surgical patient</t>
  </si>
  <si>
    <t xml:space="preserve">Availability  of Centralized /local piped Oxygen, nitrogen and vacuum supply </t>
  </si>
  <si>
    <t xml:space="preserve">2 tier backup with UPS </t>
  </si>
  <si>
    <t>Availability of power back up in OT</t>
  </si>
  <si>
    <t xml:space="preserve">Availability of Hot water supply </t>
  </si>
  <si>
    <t>No pests are noticed</t>
  </si>
  <si>
    <t>No condemned/Junk material in the OT</t>
  </si>
  <si>
    <t>OT Table are intact and without rust</t>
  </si>
  <si>
    <t>Security arrangement at OT</t>
  </si>
  <si>
    <t>Positive pressure is maintained in OT</t>
  </si>
  <si>
    <t>50-60%</t>
  </si>
  <si>
    <t>Humidity is maintained at desirable level</t>
  </si>
  <si>
    <t>20-25OC, ICU has functional room thermometer and temperature is regularly maintained</t>
  </si>
  <si>
    <t>Temperature is maintained  and record of same is kept</t>
  </si>
  <si>
    <t>Warning light is provided outside OT and its been used when OT  is functional</t>
  </si>
  <si>
    <t>Entry to OT is restricted</t>
  </si>
  <si>
    <t>Adequate Illumination at pre operative and post operative area</t>
  </si>
  <si>
    <t>100000 lux</t>
  </si>
  <si>
    <t>Adequate Illumination at OT table</t>
  </si>
  <si>
    <t>Anaesthetic agents are kept at secure place</t>
  </si>
  <si>
    <t xml:space="preserve">Narcotic and psychotropic drugs are kept in lock and key </t>
  </si>
  <si>
    <t>Up to date instructions for operation and maintenance of equipments are readily available with staff.</t>
  </si>
  <si>
    <t>Boyels apparatus, cautery, BP apparatus, autoclave etc.</t>
  </si>
  <si>
    <t>Cupboard, table for preparation of medicines, chair, racks,</t>
  </si>
  <si>
    <t>Trey for  monitors, Electrical panel for anaesthesia machine, cardiac monitor etc, panel with outlet for Oxygen and vacuum,  X ray view box.</t>
  </si>
  <si>
    <t>Hospital graded mattress , IVstand, Bed pan</t>
  </si>
  <si>
    <t>Availability of attachment/ accessories  with OT table</t>
  </si>
  <si>
    <t xml:space="preserve">Shadow less Major &amp; Minor, Ceiling and Stand Model, Focus Lamp </t>
  </si>
  <si>
    <t>Availability of functional OT light</t>
  </si>
  <si>
    <t>Autoclave Horizontal &amp; Vertical, Sterlizer Big &amp; Small</t>
  </si>
  <si>
    <t>Availability of equipment for CSSD/TSSU</t>
  </si>
  <si>
    <t xml:space="preserve">Buckets for mopping, Separate mops for patient care area and circulation area duster, waste trolley, Deck brush </t>
  </si>
  <si>
    <t>Instrument cabinet and racks for storage of sterile items</t>
  </si>
  <si>
    <t>Availability of equipment for storage of sterilized items</t>
  </si>
  <si>
    <t xml:space="preserve">Boyles apparatus, Bains Circuit or Sodalime absorbent in close circuit </t>
  </si>
  <si>
    <t>Availability of  functional anaesthesia equipment</t>
  </si>
  <si>
    <t xml:space="preserve">Ambu bag, Oxygen, Suction machine , laryngoscope scope, Defibrillator (Paediatric and adult) , LMA, ET Tube </t>
  </si>
  <si>
    <t>Availability of  functional Instruments Resuscitation</t>
  </si>
  <si>
    <t>Portable X-Ray Machine,  Glucometer, HIV rapid diagnostic kit, USG and Blood gas analyser</t>
  </si>
  <si>
    <t>Operation Table with Trendelenburg facility</t>
  </si>
  <si>
    <t>Operating Microscope, ENT Operation set, Mastoid Set, Tracheotomy set, Microdrill System set</t>
  </si>
  <si>
    <t>Availability of  functional ENT surgery equipments</t>
  </si>
  <si>
    <t xml:space="preserve">Operating Microscope, IOL Operation Set, Ophthalmoscope Keratometer, A Scan Biometer </t>
  </si>
  <si>
    <t>Availability of Ophthalmic surgery equipments</t>
  </si>
  <si>
    <t xml:space="preserve">C arm, check OT table is C arm compatible, Thomas Splint, IM Nailing Set, SP Nailing, Compression Plating Kit, Sislocation Hip Screw Fixation </t>
  </si>
  <si>
    <t>Availability of  functional orthopaedic surgery equipments</t>
  </si>
  <si>
    <t xml:space="preserve">Diathermy (Unit and Bi Polar), Proctoscopy set, general Surgical Instruments for Piles, Fistula, &amp; Fissures. Surgical set for Hernia &amp; Hydrocele, Cautery </t>
  </si>
  <si>
    <t>Availability of   functional General surgery equipments</t>
  </si>
  <si>
    <t>BP apparatus, Thermometer, Pulse Oxy meter, Multiparameter , PV Set</t>
  </si>
  <si>
    <t>Emergency drug tray is maintained in OT in pre and post operative room</t>
  </si>
  <si>
    <t xml:space="preserve">Availability of personal protective equipments </t>
  </si>
  <si>
    <t xml:space="preserve">Availability of syringes and IV Sets </t>
  </si>
  <si>
    <t xml:space="preserve">Availability of Oxygen Cylinders </t>
  </si>
  <si>
    <t xml:space="preserve"> Inj Magsulf 50%, Inj Calcium gluconate 10%, Inj Dexamethasone, inj Hydrocortisone, Succinate, Inj diazepam, inj Pheneramine maleate, inj Corboprost, Inj Fortwin, Inj Phenergen, Betameathazon, Inj Hydrazaline, Nefidepin, Methyldopa,ceftriaxone </t>
  </si>
  <si>
    <t xml:space="preserve">Availability of  emergency drugs </t>
  </si>
  <si>
    <t>Tab B complex, Inj Betamethason, Inj Hydrazaline,  methyldopa, (Nevirapin and other HIV  drugs)</t>
  </si>
  <si>
    <t xml:space="preserve">Availability of  anesthetics </t>
  </si>
  <si>
    <t xml:space="preserve"> Tab Paracetamol Ibuprofen, inj Diclofenac, Sodium plasma expender</t>
  </si>
  <si>
    <t>Injectable preaprtions</t>
  </si>
  <si>
    <t>Inj Ampillicin, Inj. metronizazole Inj Gentamycin,</t>
  </si>
  <si>
    <t xml:space="preserve">Availability of Uterotonic Drugs </t>
  </si>
  <si>
    <t xml:space="preserve">Availability of Oxygen Cylinders / Piped Gas supply, Nitrogen  </t>
  </si>
  <si>
    <t xml:space="preserve">Availability of medical gases </t>
  </si>
  <si>
    <t>Staff is skilled for processing and packing instrument</t>
  </si>
  <si>
    <t>Staff is Skilled to operate  OT equipments</t>
  </si>
  <si>
    <t>Staff is skilled  for resuscitation and intubation</t>
  </si>
  <si>
    <t>Training on processing/sterilization of equipments</t>
  </si>
  <si>
    <t>Infection control and hand hygiene</t>
  </si>
  <si>
    <t>OT Management</t>
  </si>
  <si>
    <t>Advance Life support</t>
  </si>
  <si>
    <t>Availability of Security staff</t>
  </si>
  <si>
    <r>
      <t xml:space="preserve"> Availability </t>
    </r>
    <r>
      <rPr>
        <sz val="11"/>
        <color indexed="8"/>
        <rFont val="Calibri"/>
        <family val="2"/>
        <scheme val="minor"/>
      </rPr>
      <t xml:space="preserve">CSSD/ TSSU Asstt. </t>
    </r>
    <r>
      <rPr>
        <sz val="11"/>
        <rFont val="Calibri"/>
        <family val="2"/>
        <scheme val="minor"/>
      </rPr>
      <t xml:space="preserve"> </t>
    </r>
  </si>
  <si>
    <t>Availability of OT attendant/assistant</t>
  </si>
  <si>
    <t>Availability of OT technician</t>
  </si>
  <si>
    <t xml:space="preserve">As per patient load , at least two </t>
  </si>
  <si>
    <t xml:space="preserve">As per case load </t>
  </si>
  <si>
    <t>Availability of anaesthetist</t>
  </si>
  <si>
    <t>Availability of ENT surgeon</t>
  </si>
  <si>
    <t>Availability of ophthalmic surgeon</t>
  </si>
  <si>
    <t>Availability of Orthopaedic Surgeon</t>
  </si>
  <si>
    <t>Availability of general surgeon</t>
  </si>
  <si>
    <t>Availability of Obg &amp; Gynae Surgeon</t>
  </si>
  <si>
    <t>OT room  has installed fire Extinguisher  that is Class A , Class B, C type or ABC type</t>
  </si>
  <si>
    <t>OT has sufficient fire  exit to permit safe escape to its occupant at time of fire</t>
  </si>
  <si>
    <t>Walls and floor of the OT covered with joint less tiles</t>
  </si>
  <si>
    <t xml:space="preserve">Floors of the ward are non slippery and even </t>
  </si>
  <si>
    <t>OT does not have temporary connections and loosely hanging wires</t>
  </si>
  <si>
    <t>No cris cross of infectious and sterile goods</t>
  </si>
  <si>
    <t>Unidirectional flow of goods and services</t>
  </si>
  <si>
    <t xml:space="preserve">Hydrolic OT Tables 
As per case load at least two for 100 - 200 beded DH and 4 for More than 200 beds </t>
  </si>
  <si>
    <t xml:space="preserve">OT tables are available as per load </t>
  </si>
  <si>
    <t xml:space="preserve">2-3 meters </t>
  </si>
  <si>
    <t xml:space="preserve">Corridors are wide enough for movement of trolleys </t>
  </si>
  <si>
    <t>Availability of dirty utility area</t>
  </si>
  <si>
    <t xml:space="preserve">Availability of Autoclave room/ TSSU </t>
  </si>
  <si>
    <t xml:space="preserve">Availaility of Scrub Area </t>
  </si>
  <si>
    <t xml:space="preserve">Availability of Post Operative Room </t>
  </si>
  <si>
    <t>Availability of  earmarked area for newborn Corner</t>
  </si>
  <si>
    <t xml:space="preserve">Availability of Pre Operative Room </t>
  </si>
  <si>
    <t xml:space="preserve">Availability of Changing Rooms </t>
  </si>
  <si>
    <t>Demarcated disposal Zone</t>
  </si>
  <si>
    <t>Demarcated sterile Zone</t>
  </si>
  <si>
    <t>Demarcated Clean Zone</t>
  </si>
  <si>
    <t xml:space="preserve">Demarcated of Protective Zone </t>
  </si>
  <si>
    <t>Seating arrangement for patient attendant</t>
  </si>
  <si>
    <t>Toilet facility for patient attendant</t>
  </si>
  <si>
    <t>Hot water facility</t>
  </si>
  <si>
    <t>Waiting area for attendants</t>
  </si>
  <si>
    <t>Ophthalmic/ENT- 1</t>
  </si>
  <si>
    <t>Availability of OT ophthalmic/ENT</t>
  </si>
  <si>
    <t xml:space="preserve">Emergency OT 1 </t>
  </si>
  <si>
    <t>Availability of OT for Emergency surgeries</t>
  </si>
  <si>
    <t>100-200 -1OT,                200-300-2,                    300-400 -3</t>
  </si>
  <si>
    <t>Availability of OT for  elective major surgeries</t>
  </si>
  <si>
    <t xml:space="preserve">Adequate space for accommodating surgical  load </t>
  </si>
  <si>
    <t>Surgical services are free for BPL patients</t>
  </si>
  <si>
    <t>All surgical procedure are free of cost for JSSK beneficeries</t>
  </si>
  <si>
    <t>JSSK</t>
  </si>
  <si>
    <t>Free medicines and consumables are available</t>
  </si>
  <si>
    <t>Availabilty of complaint box and display of process for grievance re addressal and whom to contact is displayed</t>
  </si>
  <si>
    <t xml:space="preserve">Patient attendant is informed about clinical condition and treatment been provided </t>
  </si>
  <si>
    <t>Anaesthesia Consent for OT</t>
  </si>
  <si>
    <t>High risk consent is taken before major surgeries</t>
  </si>
  <si>
    <t>Privacy  and Confidentiality of HIV cases</t>
  </si>
  <si>
    <t>Patients are properly draped/covered before and after produce</t>
  </si>
  <si>
    <t>Availability of screen between OT table</t>
  </si>
  <si>
    <t>Availability of Wheel chair or stretcher for easy Access to the OT</t>
  </si>
  <si>
    <t>Availability of female staff in pre and post operative room</t>
  </si>
  <si>
    <t xml:space="preserve">Availability of female staff if a male doctor examination/ conduct surgery of a female patients </t>
  </si>
  <si>
    <t xml:space="preserve">Services are delivered in a manner that is sensitive to gender, religious and cultural needs, and there are no barrier on account of physical, economic, cultural or social reasons. </t>
  </si>
  <si>
    <t>OT schedule displayed</t>
  </si>
  <si>
    <t>Display doctor/ Nurse on duty  and updated</t>
  </si>
  <si>
    <t>Zones of OT are marked</t>
  </si>
  <si>
    <t>Signage for restricted area are displayed</t>
  </si>
  <si>
    <t xml:space="preserve">Availability  of departmental signage's </t>
  </si>
  <si>
    <t xml:space="preserve">Availability of Amputation Surgery </t>
  </si>
  <si>
    <t>Availability of Reconstructive Surgery</t>
  </si>
  <si>
    <t>Blood gas analyser&amp; USG</t>
  </si>
  <si>
    <t xml:space="preserve">Availability of C arm services </t>
  </si>
  <si>
    <t>Developmental Dysplasia of 
the Hip,Congenital Cataract, cleft lip and palate</t>
  </si>
  <si>
    <t>Availability of Paediatric surgical Procedure under RBSY</t>
  </si>
  <si>
    <t>Availability of essential new born care</t>
  </si>
  <si>
    <t>Availability of OT for Management of complications</t>
  </si>
  <si>
    <t>Availability of C-section services</t>
  </si>
  <si>
    <t>tubal ligation</t>
  </si>
  <si>
    <t>Availability of Emergency OT services as and even when required</t>
  </si>
  <si>
    <t>OT Services  are available 24X7</t>
  </si>
  <si>
    <t xml:space="preserve">Trauma Including Vehicular Accidents , Fracture Wiring </t>
  </si>
  <si>
    <t xml:space="preserve">Availability of Oral surgery procedures </t>
  </si>
  <si>
    <t xml:space="preserve">Open and Closed Reduction, Nailing and Plating, Amputation, Disarticulation of Hip and Shoulder </t>
  </si>
  <si>
    <t xml:space="preserve">Availability of Orthopaedic surgical procedures </t>
  </si>
  <si>
    <t xml:space="preserve">Nose, Ear and Throat surgical procedures 
﻿Packing , Antral Puncture , Fracture Reduction, Mastoid Abscess I &amp; D, ﻿Mastoidectomy    Stapedotomy, Adenoidectomy, Tonsillectomy   
</t>
  </si>
  <si>
    <t xml:space="preserve">Availability of ENT surgical procedure </t>
  </si>
  <si>
    <t xml:space="preserve">Cataract Extraction with IOL, Canthotomy, Paracentesis, Enucleation, Glaucoma, Cunjuctival Cyst, </t>
  </si>
  <si>
    <t>Availability of Ophthalmic Surgery procedures</t>
  </si>
  <si>
    <t xml:space="preserve">I&amp;D, Pepuceal Dilation, Meatomy, Gland Biopsy, Reduction Paraphimosis, Brachial/Thyoglossal Cyst and Fistula, Inguinal Herniotomy, Neonatal Intestinal Obstruction </t>
  </si>
  <si>
    <t xml:space="preserve">Availability of Paediatric Surgery procedure </t>
  </si>
  <si>
    <t>D &amp; E, Hysterectomy . For Obstetric procedure kindly see A2.2</t>
  </si>
  <si>
    <t xml:space="preserve">Availability of Gynaecology procedures </t>
  </si>
  <si>
    <t xml:space="preserve">Appendectomy, Intestinal Obstruction, Perforation, Tongue Tie, Inguinal Hernia </t>
  </si>
  <si>
    <t xml:space="preserve">Availability of General Surgery procedures </t>
  </si>
  <si>
    <t xml:space="preserve">Checklist for Operation Theatre  </t>
  </si>
  <si>
    <t xml:space="preserve">Medical Audit Score </t>
  </si>
  <si>
    <t>High risk medical emergencies are identified and treatment given on priority</t>
  </si>
  <si>
    <t xml:space="preserve">Corridors are wide enough for movement of trolleys and stretchers </t>
  </si>
  <si>
    <t>Restricted area signage are displayed</t>
  </si>
  <si>
    <t xml:space="preserve">Checkpoint </t>
  </si>
  <si>
    <t xml:space="preserve">Downtime critical equipments </t>
  </si>
  <si>
    <t xml:space="preserve">Check about the policy and practice for removing life support </t>
  </si>
  <si>
    <t>There is a procedure for issuing the blood promptly for life saving measures</t>
  </si>
  <si>
    <t>Patient id band/ verbal confirmation/Bed no. etc.</t>
  </si>
  <si>
    <t>Availability of dressing tray for Surgical Ward</t>
  </si>
  <si>
    <t xml:space="preserve">Masks, Ryles tubes, Catheters, Chest Tube, ET tubes etc </t>
  </si>
  <si>
    <t xml:space="preserve">Resuscitation Consumables / Tubes </t>
  </si>
  <si>
    <t xml:space="preserve">Availability of Medical gases </t>
  </si>
  <si>
    <t xml:space="preserve">Hormonal Preparation </t>
  </si>
  <si>
    <t>Drugs for Respiratory System</t>
  </si>
  <si>
    <t xml:space="preserve">Availability of dressing material and antiseptic lotion </t>
  </si>
  <si>
    <t>Availability of Drugs acting on CVS</t>
  </si>
  <si>
    <t xml:space="preserve">Availability of Infusion Fluids </t>
  </si>
  <si>
    <t>Availability of Analgesics/Antipyretics/Anti Inflammatory</t>
  </si>
  <si>
    <t>Check that  patient party has not incurred expenditure on diagnostics from outside.</t>
  </si>
  <si>
    <t>Names of doctor and nursing staff on duty are displayed and updated</t>
  </si>
  <si>
    <t>Compliance 
Full/Partial/No</t>
  </si>
  <si>
    <t xml:space="preserve">Average length for surgical wards </t>
  </si>
  <si>
    <t>Average length of stay for Medical wards</t>
  </si>
  <si>
    <t xml:space="preserve">Bed Occupancy Rate for surgical wards </t>
  </si>
  <si>
    <t xml:space="preserve">Bed Occupancy Rate of Medical Wards  </t>
  </si>
  <si>
    <t xml:space="preserve">Patient safety, CPR </t>
  </si>
  <si>
    <t>Department has documented procedure for record eminence including   taking consent</t>
  </si>
  <si>
    <t>Department has documented procedure for maintenance of rights and dignity of Patient</t>
  </si>
  <si>
    <t xml:space="preserve">Department has documented procedure for transfusion of blood </t>
  </si>
  <si>
    <t>Weekly reporting of Presumptive cases on form "P" from IPD</t>
  </si>
  <si>
    <t xml:space="preserve">Facility has a standard procedure to decent communication of death to relatives </t>
  </si>
  <si>
    <t xml:space="preserve">Unstable, irritable, unconscious. Psychotic  and serious patients are identified </t>
  </si>
  <si>
    <t xml:space="preserve">Facility has established procedure for handing over of patients from one department to other department </t>
  </si>
  <si>
    <t>Security arrangement in IPD</t>
  </si>
  <si>
    <t xml:space="preserve"> Fans/ Air conditioning/Heating/Exhaust/Ventilators as per environment condition and requirement</t>
  </si>
  <si>
    <t>One family members is allowed to stay with the patient</t>
  </si>
  <si>
    <t xml:space="preserve">Narcotic and psychotropic  drugs are identified and stored in lock and key </t>
  </si>
  <si>
    <t>Adult  bag and mask, Oxygen, Suction machine, Airway,nebulizer, suction apparatus , LMA, Laryngoscope, ET tube</t>
  </si>
  <si>
    <t xml:space="preserve">BP apparatus, Thermometer, foetoscope, baby and adult  weighing scale, Stethoscope , Doppler </t>
  </si>
  <si>
    <t xml:space="preserve">Availability of emergency drug tray </t>
  </si>
  <si>
    <t xml:space="preserve">Availability of dressing material in surgical wards </t>
  </si>
  <si>
    <t>Availability of drugs action on CNS/PNS</t>
  </si>
  <si>
    <t>Availability of dresser in surgical ward</t>
  </si>
  <si>
    <t>Availability of specialist doctor on call</t>
  </si>
  <si>
    <t>IPD has installed fire Extinguisher  that is Class A , Class B, C type or ABC type</t>
  </si>
  <si>
    <t>Ward has sufficient fire  exit to permit safe escape to its occupant at time of fire</t>
  </si>
  <si>
    <t>Surgical wards has functional linkages with OT</t>
  </si>
  <si>
    <t>Cashless treatment been provide to smart card holders</t>
  </si>
  <si>
    <t xml:space="preserve">All treatments are free of cost for BPL Patients </t>
  </si>
  <si>
    <t>Drugs and consumables under NHP are free of cost</t>
  </si>
  <si>
    <t>Stay in wards is free for entitled patients under NHP and state scheme</t>
  </si>
  <si>
    <t xml:space="preserve">Patient is informed about clinical condition and treatment been provided </t>
  </si>
  <si>
    <t>Partitions separating men and women are robust enough to
prevent casual overlooking and overhearing</t>
  </si>
  <si>
    <t>Availability of complaint box and display of process for grievance  redressal and whom to contact is displayed</t>
  </si>
  <si>
    <t xml:space="preserve">Examination/ Dressing of patient is done in enclosed area </t>
  </si>
  <si>
    <t xml:space="preserve">Availability of screens / Curtains </t>
  </si>
  <si>
    <t>No unnecessary /non-essential disclosure of a person’s trans status</t>
  </si>
  <si>
    <t>There is no discrimination with transgender patients</t>
  </si>
  <si>
    <t xml:space="preserve">Male attendants are not allowed to stay at night in female ward </t>
  </si>
  <si>
    <t xml:space="preserve">Access to toilet should not go through opposite sex patient care area </t>
  </si>
  <si>
    <t xml:space="preserve">Male and female toilets are demarcated </t>
  </si>
  <si>
    <t xml:space="preserve">Where ever male and female are kept in same wards male and female area are demarcated </t>
  </si>
  <si>
    <t>Separate male &amp; female wards</t>
  </si>
  <si>
    <t xml:space="preserve">Services are delivered in a manner that is sensitive to gender, religious and cultural needs, and there are no barrier on account of physical , economic, cultural or social reasons. </t>
  </si>
  <si>
    <t xml:space="preserve">Relevant IEC material displayed at wards </t>
  </si>
  <si>
    <t xml:space="preserve">User charges if any displayed </t>
  </si>
  <si>
    <t>List of drugs available are  displayed and updated</t>
  </si>
  <si>
    <t xml:space="preserve">Entitlement under different national health program </t>
  </si>
  <si>
    <t>List of services available are displayed</t>
  </si>
  <si>
    <t xml:space="preserve">Availability of indoor Services as per local prevalent disease </t>
  </si>
  <si>
    <t xml:space="preserve">Availbilty of Geriatic ward </t>
  </si>
  <si>
    <t>Availabily of Opthalmic ward</t>
  </si>
  <si>
    <t xml:space="preserve">Inpatient care for cases require hospitilization </t>
  </si>
  <si>
    <t xml:space="preserve">Inpatient Management of severly ill cases </t>
  </si>
  <si>
    <t xml:space="preserve">Indoor treatment of TB patients requires hospitalization </t>
  </si>
  <si>
    <t xml:space="preserve">Maleria Kalaazar Dengue &amp; Chikunguna  AES/Japanese Encephalitis as prevelant locally </t>
  </si>
  <si>
    <t>Availability of Indoor services for Management</t>
  </si>
  <si>
    <t>Availability of accident &amp; trauma ward</t>
  </si>
  <si>
    <t>Availability of dialysis services</t>
  </si>
  <si>
    <t xml:space="preserve">Availability of Indoor Physiotherapy Procedures </t>
  </si>
  <si>
    <t xml:space="preserve">Availability of Psychiatry Indoor services </t>
  </si>
  <si>
    <t>Availability of Orthopaedics indoor services</t>
  </si>
  <si>
    <t>Availability of  ophthalmology indoor services</t>
  </si>
  <si>
    <t>Availability of burn ward indoor services</t>
  </si>
  <si>
    <t>Availability of  general surgery indoor services</t>
  </si>
  <si>
    <t>Availability of  isolation ward services</t>
  </si>
  <si>
    <t>Availability of  general medicine indoor services</t>
  </si>
  <si>
    <t>Reference No/</t>
  </si>
  <si>
    <t>Checklist for IPD</t>
  </si>
  <si>
    <t>Blood Bank Score</t>
  </si>
  <si>
    <t xml:space="preserve">Blood Bank Score Card </t>
  </si>
  <si>
    <t xml:space="preserve">No of requisition refused/ referred due to non availability of blood group or any other reason </t>
  </si>
  <si>
    <t xml:space="preserve">No of refusal cases </t>
  </si>
  <si>
    <t>.</t>
  </si>
  <si>
    <t xml:space="preserve">Donor Satisfaction Score at Blood Bank </t>
  </si>
  <si>
    <t>Time gap between issuing and requisition of blood in emergency conditions</t>
  </si>
  <si>
    <t>Time gap between issuing and requisition of blood in routine conditions</t>
  </si>
  <si>
    <t>ME H4.1.</t>
  </si>
  <si>
    <t>Standard H4.</t>
  </si>
  <si>
    <t xml:space="preserve">% of single use transfusionX 100/ Total no of units transfused </t>
  </si>
  <si>
    <t>% of single unit transfusion</t>
  </si>
  <si>
    <t xml:space="preserve">No of unit are cross matched on request/ No of unit actually transfused </t>
  </si>
  <si>
    <t xml:space="preserve">Cross matched/ Transfused Ratio </t>
  </si>
  <si>
    <t xml:space="preserve">No of component unit issued/No of whole blood issued </t>
  </si>
  <si>
    <t xml:space="preserve">Component to whole blood ratio </t>
  </si>
  <si>
    <t>Chemical splash, Needle stick injuries. Major blood transfusion reaction, wrong cross matching, wrong blood issue</t>
  </si>
  <si>
    <t>Adverse events are identifies and reported</t>
  </si>
  <si>
    <t xml:space="preserve">No of Blood Transfusion reactions 1000/ No of patient blood issued </t>
  </si>
  <si>
    <t xml:space="preserve">Blood transfusion reaction rate </t>
  </si>
  <si>
    <t>ME H3.1.</t>
  </si>
  <si>
    <t>Standard H3.</t>
  </si>
  <si>
    <t xml:space="preserve">No of unit found sero reactiveX100/ No of unit tested </t>
  </si>
  <si>
    <t xml:space="preserve">% of unit tested seroreactive </t>
  </si>
  <si>
    <t xml:space="preserve">No of unit issued on replacement *100/ Total no of unit issued </t>
  </si>
  <si>
    <t xml:space="preserve">% of unit issued against replacement </t>
  </si>
  <si>
    <t>No of unit discarded *100/ Total no of unit collected</t>
  </si>
  <si>
    <t>% of Blood Units discarded</t>
  </si>
  <si>
    <t xml:space="preserve">Time period for which equipment was out of order/Total no of working hours for equipments </t>
  </si>
  <si>
    <t>ME H2.1.</t>
  </si>
  <si>
    <t>Standard H2 .</t>
  </si>
  <si>
    <t xml:space="preserve">JSSK, Thalassemia , BPL </t>
  </si>
  <si>
    <t>No of blood units issued for  free of cost</t>
  </si>
  <si>
    <t>ME H1.2.</t>
  </si>
  <si>
    <t>Proportion of blood units issued in emergency cases out of total unit issued in month</t>
  </si>
  <si>
    <t xml:space="preserve">Self Explanatory </t>
  </si>
  <si>
    <t>Blood donation camps held</t>
  </si>
  <si>
    <t>No. of units supplied to storage units</t>
  </si>
  <si>
    <t xml:space="preserve">No of Voluntary Donation X1000/Population of the serving area </t>
  </si>
  <si>
    <t>No of voluntary donation done per thousand population</t>
  </si>
  <si>
    <t xml:space="preserve">No. of Unit issued for facility*100/Total no of units issued in the period </t>
  </si>
  <si>
    <t xml:space="preserve">% of units issued for the transfusion at facility </t>
  </si>
  <si>
    <t xml:space="preserve">No. of Unit issued X1000/ Population of serving area </t>
  </si>
  <si>
    <t xml:space="preserve">No. of Blood unit issued per thousand population </t>
  </si>
  <si>
    <t>ME H1.1.</t>
  </si>
  <si>
    <t>Standard H1 .</t>
  </si>
  <si>
    <t>ME G8.2.</t>
  </si>
  <si>
    <t>ME G8.1.</t>
  </si>
  <si>
    <t>Standard G8.</t>
  </si>
  <si>
    <t>ME G7.3.</t>
  </si>
  <si>
    <t>ME G7.2.</t>
  </si>
  <si>
    <t>Standard G7.</t>
  </si>
  <si>
    <t>ME G6.5.</t>
  </si>
  <si>
    <t>ME G6.4.</t>
  </si>
  <si>
    <t>ME G6.3.</t>
  </si>
  <si>
    <t xml:space="preserve">There is procedure to conduct Traceability audit for Blood issue </t>
  </si>
  <si>
    <t>ME G6.2.</t>
  </si>
  <si>
    <t>ME G6.1.</t>
  </si>
  <si>
    <t>Standard G6.</t>
  </si>
  <si>
    <t>ME G5.3.</t>
  </si>
  <si>
    <t>ME G5.2.</t>
  </si>
  <si>
    <t>ME G5.1.</t>
  </si>
  <si>
    <t>Standard G 5.</t>
  </si>
  <si>
    <t xml:space="preserve">work instruction for screening of blood, storage of blood, maintaining blood and component in event of power failure </t>
  </si>
  <si>
    <t>ME G4.4.</t>
  </si>
  <si>
    <t>ME G4.3.</t>
  </si>
  <si>
    <t>Blood bank has documented system for internal and external Quality control of Equipments, reagent and tests</t>
  </si>
  <si>
    <t>Blood bank has documented system for storage, retaining and retrieval of laboratory records, primary sample, Examination sample and reports of results.</t>
  </si>
  <si>
    <t>Blood bank has documented procedure for HAI and disposal of BMW</t>
  </si>
  <si>
    <t>Blood bank has documents procedure for calibration and maintenance of equipment</t>
  </si>
  <si>
    <t>Blood bank has documented procedure to address the transfusion reactions</t>
  </si>
  <si>
    <t>Blood bank has documented procedure for issue of blood in case of urgent requirement</t>
  </si>
  <si>
    <t>Blood bank has documented procedure for storage, transportations of blood and issue of blood for transfusion</t>
  </si>
  <si>
    <t>Blood bank has documented procedure for preparation of blood components</t>
  </si>
  <si>
    <t>Blood bank has documented procedure for testing of donated blood</t>
  </si>
  <si>
    <t>Blood bank has documented procedure for Donor selection and collection of blood from donor</t>
  </si>
  <si>
    <t>ME G4.2.</t>
  </si>
  <si>
    <t>ME G4.1.</t>
  </si>
  <si>
    <t>Standard G4.</t>
  </si>
  <si>
    <t>ME G3.3.</t>
  </si>
  <si>
    <t>Blood bank takes corrective action when control criteria are not fulfilled in Interlaboratory comparisons and records of same is maintained</t>
  </si>
  <si>
    <t>Corrective actions are taken on abnormal values</t>
  </si>
  <si>
    <t>It includes participation of laboratory in inter laboratory comparison</t>
  </si>
  <si>
    <t xml:space="preserve">Cross validation of lab test are done and reports are maintained </t>
  </si>
  <si>
    <t>ME G3.2.</t>
  </si>
  <si>
    <t>Corrective action is taken on the identified outliers</t>
  </si>
  <si>
    <t>Control charts are prepared and outliers are identified.</t>
  </si>
  <si>
    <t>Standards are run at defined interval</t>
  </si>
  <si>
    <t>Internal Quality assurance program is in place</t>
  </si>
  <si>
    <t>ME G3.1.</t>
  </si>
  <si>
    <t>Standard G3.</t>
  </si>
  <si>
    <t>Feedback from donor  are taken on periodic basis</t>
  </si>
  <si>
    <t>There is system to take feed back from clinician about quality of services</t>
  </si>
  <si>
    <t>ME G1.1.</t>
  </si>
  <si>
    <t>Standard G1.</t>
  </si>
  <si>
    <t>Disposal of discarded blood bags as per guideline</t>
  </si>
  <si>
    <t>ME F6.3.</t>
  </si>
  <si>
    <t>ME F6.2.</t>
  </si>
  <si>
    <t>ME F6.1.</t>
  </si>
  <si>
    <t>Standard F6.</t>
  </si>
  <si>
    <t>ME F5.3.</t>
  </si>
  <si>
    <t>ME F5.2.</t>
  </si>
  <si>
    <t>Standard F5.</t>
  </si>
  <si>
    <t>Disinfection by hot air oven at 160 oC for 1 hour</t>
  </si>
  <si>
    <t>Disinfection of reusable glassware</t>
  </si>
  <si>
    <t>ME F4.2.</t>
  </si>
  <si>
    <t>Decontamination of instruments and reusable of glassware are done after procedure in 1% chlorine solution/ any other appropriate method</t>
  </si>
  <si>
    <t>Proper Decontamination of instruments after use</t>
  </si>
  <si>
    <t>Ask staff about how they decontaminate work benches 
(Wiping with .5% Chlorine solution</t>
  </si>
  <si>
    <t>ME F4.1.</t>
  </si>
  <si>
    <t>Standard F4.</t>
  </si>
  <si>
    <t>ME F3.2.</t>
  </si>
  <si>
    <t>Availability of lab aprons/coats</t>
  </si>
  <si>
    <t>All personal use gloves while drawing sample, examining and disposable of the samples</t>
  </si>
  <si>
    <t>ME F3.1.</t>
  </si>
  <si>
    <t>Standard F3.</t>
  </si>
  <si>
    <t>ME F2.2.</t>
  </si>
  <si>
    <t>ME F2.1.</t>
  </si>
  <si>
    <t>Standard F2.</t>
  </si>
  <si>
    <t>.ME F1.5.</t>
  </si>
  <si>
    <t>ME F1.4.</t>
  </si>
  <si>
    <t>Standard F1.</t>
  </si>
  <si>
    <t>ME E17.1.</t>
  </si>
  <si>
    <t>Standard E17.</t>
  </si>
  <si>
    <t>ME E16.1.</t>
  </si>
  <si>
    <t>Standard E16.</t>
  </si>
  <si>
    <t>Standard E14.</t>
  </si>
  <si>
    <t>Blood bank has system of detection, reporting and evaluations of transfusion errors</t>
  </si>
  <si>
    <t>Transfusion reaction form is provided when blood is issued</t>
  </si>
  <si>
    <t>ME E13.10.</t>
  </si>
  <si>
    <t>Blood bank has procedure to issue the blood in case of its urgent requirement</t>
  </si>
  <si>
    <t>Record of same should be available</t>
  </si>
  <si>
    <t xml:space="preserve">Blood bank has system to identify the person who is performing the cross matching test and issue the blood </t>
  </si>
  <si>
    <t>Blood bank has system to issue the blood along with cross matching report</t>
  </si>
  <si>
    <t>Blood bank has system to retain recipient and donor blood sample for 7 days at specified temperature (2-8 c) after each transfusion</t>
  </si>
  <si>
    <t>Blood bank has system to confirm that information on transfusion requisition form and recipients blood sample label  is same</t>
  </si>
  <si>
    <t>Blood sample collection vial is label with Patient Name, identification no, name of hospital, ward/bed number, date time , Phlebotomist signature</t>
  </si>
  <si>
    <t>Instructions for collection and handling blood  sample of recipient are communicated to those responsible for collection</t>
  </si>
  <si>
    <t>Testing of recipient blood includes Determination ABO type, Rh (D) type, detection of unexpected antibodies etc.</t>
  </si>
  <si>
    <t xml:space="preserve">Blood bank has system to testing and cross matching the recipient blood </t>
  </si>
  <si>
    <t>ME E13.8.</t>
  </si>
  <si>
    <t xml:space="preserve">Paediatric blood collection bags are available </t>
  </si>
  <si>
    <t xml:space="preserve">There is established procedure for re cross matching in case of massive transfusion  </t>
  </si>
  <si>
    <t xml:space="preserve">Check for practice in case of ABO type specific groups are not available. Issue of blood to RH+ and Negative recipient </t>
  </si>
  <si>
    <t xml:space="preserve">There is established procedure for selection of blood and components for transfusion </t>
  </si>
  <si>
    <t>ME E13.7.</t>
  </si>
  <si>
    <t>Shelf life of blood and components is adhered as per NACO protocols</t>
  </si>
  <si>
    <t xml:space="preserve">Adequate alternate storage facility available </t>
  </si>
  <si>
    <t xml:space="preserve">Alarm system has been provided with refrigerator </t>
  </si>
  <si>
    <t xml:space="preserve">Storage temperature is monitored at every 4 hours </t>
  </si>
  <si>
    <t xml:space="preserve">Check records that temperature is maintained at 4c + 2 C </t>
  </si>
  <si>
    <t xml:space="preserve">Check for refrigerators used for blood storage are kept at recommended temperature </t>
  </si>
  <si>
    <t xml:space="preserve">Lab reagents etc. </t>
  </si>
  <si>
    <t xml:space="preserve">Check for refrigerators or freezers for blood storage are not used for storing other items </t>
  </si>
  <si>
    <t>Blood group O -blue, Blood group A- yellow, Blood group B- Pink, Blood group AB- White</t>
  </si>
  <si>
    <t xml:space="preserve">Blood bank has colour coded scheme for differentiate ABO groups </t>
  </si>
  <si>
    <t xml:space="preserve">Instruction for transfusion are printed on label </t>
  </si>
  <si>
    <t xml:space="preserve">Name of product, numeric information, date of collection and expiry, amount of anticoagulant and approximate blood collected, Name, address and manufacturing license number of collecting facility, storage temperature and expiry date </t>
  </si>
  <si>
    <t xml:space="preserve">Blood bank has system to the affix the product information on bag, after processing </t>
  </si>
  <si>
    <t xml:space="preserve">Blood bags are Identified with a numeric or alpha numeric system / Barcode </t>
  </si>
  <si>
    <t>Blood bank has system of identification traceability of its products</t>
  </si>
  <si>
    <t>Blood bank has system to ensure that final blood bags are labelled only after all mandatory testing is completed.</t>
  </si>
  <si>
    <t>ME E13.5.</t>
  </si>
  <si>
    <t xml:space="preserve">Approximate volume of the component is indicated on bag </t>
  </si>
  <si>
    <t xml:space="preserve">Check availability and adherence to NACO standards </t>
  </si>
  <si>
    <t xml:space="preserve">Blood components are prepared as per technical standards </t>
  </si>
  <si>
    <t xml:space="preserve">Within 6 hours </t>
  </si>
  <si>
    <t xml:space="preserve">Transfusion time limits are adhered one frozen component have been thawed </t>
  </si>
  <si>
    <t xml:space="preserve">Check for use of aseptic method and availability of Sterile pyrogen free disposable bags and solutions </t>
  </si>
  <si>
    <t xml:space="preserve">Sterility of Blood component is insured during processing </t>
  </si>
  <si>
    <t xml:space="preserve">Check Sterility is checked at least for 1% of blood unit collected or 4 per month which ever higher by appropriate culture method </t>
  </si>
  <si>
    <t>RR/OB/SI</t>
  </si>
  <si>
    <t xml:space="preserve">Sterility of Blood units checked with adequate sample size </t>
  </si>
  <si>
    <t xml:space="preserve">In dedicate secure area with biohazard sign until disposal </t>
  </si>
  <si>
    <t xml:space="preserve">Blood units with reactive test result area kept separately </t>
  </si>
  <si>
    <t xml:space="preserve">Check for untested blood is stored in different refrigerator </t>
  </si>
  <si>
    <t xml:space="preserve">There is provision of Quarantine Storage untested blood </t>
  </si>
  <si>
    <t>or infectious diseases (VDRL/RPR/TPHAfor syphilis, ELISA/Rapid test for Hep A, Hep B, HIV and Malaria for malarial parasite</t>
  </si>
  <si>
    <t xml:space="preserve">Laboratory tests for Infectious diseases done as per recommended method </t>
  </si>
  <si>
    <t xml:space="preserve">Check for the protocol/ Algorithm followed for determining RH + or RH- Blood type </t>
  </si>
  <si>
    <t xml:space="preserve">Determination of Rh (D) Type done as per recommended method </t>
  </si>
  <si>
    <t xml:space="preserve">Tube or Microplate or gel technology </t>
  </si>
  <si>
    <t xml:space="preserve">Determination of ABO group is done by recommended methods </t>
  </si>
  <si>
    <t>ME E13.3.</t>
  </si>
  <si>
    <t xml:space="preserve">Blood bank  has system in place to  monitor the transportation of the  blood from camp site </t>
  </si>
  <si>
    <t>Blood bank has system to maintain temperature of collected blood immediately after donation</t>
  </si>
  <si>
    <t>Blood should be kept at 4oC to 6oC except if it is used for component preparation it will be stored at 22oC until platelet are separated</t>
  </si>
  <si>
    <t>Blood bank has system to trace of unit of blood /component from source to final destination</t>
  </si>
  <si>
    <t xml:space="preserve">Blood bank has identified procedure for labelling of blood bag/blood component /pilot tubes </t>
  </si>
  <si>
    <t>Mostly numeric or alpha numeric label should be used for tracing</t>
  </si>
  <si>
    <t>Instructions for collection and handling the collected blood  are communicated to those responsible for collection</t>
  </si>
  <si>
    <t>Procedure include preparation of venepuncture site, use of blood bags and anticoagulant solution, collecting sample for laboratory test</t>
  </si>
  <si>
    <t>Blood bank has standardized procedure for collection of blood from donor</t>
  </si>
  <si>
    <t>ME E13.2.</t>
  </si>
  <si>
    <t xml:space="preserve">Check for questionnaire is available in local language for taking pre donation information </t>
  </si>
  <si>
    <t>Pre donation counselling is done before donation</t>
  </si>
  <si>
    <t>RR/PI/SI</t>
  </si>
  <si>
    <t xml:space="preserve">Blood bank ensures that blood is taken from voluntary donors only </t>
  </si>
  <si>
    <t xml:space="preserve">Based on Physical examination, Medical history, condition that affects safety of recipients, donation intervals, </t>
  </si>
  <si>
    <t>Blood bank has defined criteria for donor selection</t>
  </si>
  <si>
    <t>ME E13.1.</t>
  </si>
  <si>
    <t>Standard E13.</t>
  </si>
  <si>
    <t>Blood bank has system of coping with extra demand of blood in case of disaster</t>
  </si>
  <si>
    <t>ME E11.3.</t>
  </si>
  <si>
    <t>Standard E11.</t>
  </si>
  <si>
    <t xml:space="preserve">Blood bank has facility to store records  for 5 year </t>
  </si>
  <si>
    <t>ME E8.7.</t>
  </si>
  <si>
    <t>Records includes daily group wise stock register, daily temperature recording of temperature dependent equipment, stock register of consumables and non consumables, documents of proficiency testing, records of equipment maintenance, records of recipient, compatibility records, transfusion reaction records, donors records etc.</t>
  </si>
  <si>
    <t xml:space="preserve">Records are maintained for blood bank </t>
  </si>
  <si>
    <t xml:space="preserve">Blood bank records are labelled and indexed </t>
  </si>
  <si>
    <t>ME E8.6.</t>
  </si>
  <si>
    <t>Format for consent, requisition form, blood transfusion reaction form, referral slip</t>
  </si>
  <si>
    <t>Records of donor assessment is maintained</t>
  </si>
  <si>
    <t>Standard E8.</t>
  </si>
  <si>
    <t>ME E7.2.</t>
  </si>
  <si>
    <t>Standard E7.</t>
  </si>
  <si>
    <t>ME E6.1.</t>
  </si>
  <si>
    <t>Standard E6.</t>
  </si>
  <si>
    <t>Handover register is maintained</t>
  </si>
  <si>
    <t>Procedure to handover test/ results during shift change</t>
  </si>
  <si>
    <t>ME E4.2.</t>
  </si>
  <si>
    <t>Standard E4.</t>
  </si>
  <si>
    <t>Facility has functional referral linkages to blood storage unit</t>
  </si>
  <si>
    <t>There is procedure for referral of cases for which requested blood group is not available</t>
  </si>
  <si>
    <t>ME E3.2.</t>
  </si>
  <si>
    <t>ME E3.1.</t>
  </si>
  <si>
    <t>Standard E3.</t>
  </si>
  <si>
    <t>Initial assessment is recorded</t>
  </si>
  <si>
    <t>There is procedure for assessment of patient before donation</t>
  </si>
  <si>
    <t>ME E1.2.</t>
  </si>
  <si>
    <t xml:space="preserve">Donors demographic details are recorded </t>
  </si>
  <si>
    <t xml:space="preserve"> Unique  identification number  is given to each donor during process of registration</t>
  </si>
  <si>
    <t>ME E1.1.</t>
  </si>
  <si>
    <t>Standard E1.</t>
  </si>
  <si>
    <t>Standard D12.</t>
  </si>
  <si>
    <t xml:space="preserve">Doctor, technician and support staff adhere to their respective dress code </t>
  </si>
  <si>
    <t>ME D11.3.</t>
  </si>
  <si>
    <t>ME D11.2.</t>
  </si>
  <si>
    <t>ME D11.1.</t>
  </si>
  <si>
    <t>Standard D11.</t>
  </si>
  <si>
    <t>Blood bank has valid license under Rule 122(G) Drug and cosmetic act</t>
  </si>
  <si>
    <t>ME D10.1.</t>
  </si>
  <si>
    <t>Standard D10.</t>
  </si>
  <si>
    <t>Blankets</t>
  </si>
  <si>
    <t>Blood bank provides Linen for donors</t>
  </si>
  <si>
    <t>ME D5.2.</t>
  </si>
  <si>
    <t>Standard D5.</t>
  </si>
  <si>
    <t>No condemned/Junk material in the lab</t>
  </si>
  <si>
    <t>ME D4.5.</t>
  </si>
  <si>
    <t>ME D4.3.</t>
  </si>
  <si>
    <t>ME D4.2.</t>
  </si>
  <si>
    <t>Standard D4.</t>
  </si>
  <si>
    <t>Air conditioned blood collection room, blood group serology lab, testing lab for Transfusion Transmissible Diseases, refreshment cum rest room</t>
  </si>
  <si>
    <t>ME D3.3.</t>
  </si>
  <si>
    <t>Entry  is restricted in storage and lab area of the blood bank</t>
  </si>
  <si>
    <t>ME D3.2.</t>
  </si>
  <si>
    <t>Adequate illumination at donation area</t>
  </si>
  <si>
    <t>Illumination level of blood bank is as per recommendation/ sufficient to carry out blood bank  activities</t>
  </si>
  <si>
    <t>Adequate illumination  at work station in laboratory</t>
  </si>
  <si>
    <t>ME D3.1.</t>
  </si>
  <si>
    <t>Standard D3.</t>
  </si>
  <si>
    <t>Regular Defrosting is done</t>
  </si>
  <si>
    <t xml:space="preserve">Check for temperature charts are maintained and updated periodically  for refrigerators used storing lab reagents </t>
  </si>
  <si>
    <t>Temperature of refrigerators used for storing lab reagents are kept as per storage requirement  and records are maintained</t>
  </si>
  <si>
    <t>ME D2.7.</t>
  </si>
  <si>
    <t>There is no stock out of reagents</t>
  </si>
  <si>
    <t>Department maintained stock and expenditure register of reagents</t>
  </si>
  <si>
    <t>There is practice of calculating and maintaining buffer stock of reagents</t>
  </si>
  <si>
    <t xml:space="preserve">Records for expiry and near expiry blood  are maintained </t>
  </si>
  <si>
    <t>No expired blood  is found  in storage</t>
  </si>
  <si>
    <t>Expiry dates' of the blood bags are maintained</t>
  </si>
  <si>
    <t>ME D2.4.</t>
  </si>
  <si>
    <t>Reagents label contain name, concentration, date of preparation/opening, date of expiry, storage conditions and warning</t>
  </si>
  <si>
    <t>Reagents are labelled appropriately</t>
  </si>
  <si>
    <t xml:space="preserve">Reagents and consumables are kept away from water and sources of  heat,
direct sunlight </t>
  </si>
  <si>
    <t>There is established system of timely  indenting of consumables and reagents</t>
  </si>
  <si>
    <t>ME D2.1.</t>
  </si>
  <si>
    <t>Standard D2.</t>
  </si>
  <si>
    <t>ME D1.3.</t>
  </si>
  <si>
    <t>Each lot of reagents has to be checked against earlier tested in use reagent lot or with suitable reference material before being placed in service and result should be recorded.</t>
  </si>
  <si>
    <t>Check for records</t>
  </si>
  <si>
    <t>Blood bank has system to update correction factor after calibration wherever required</t>
  </si>
  <si>
    <t>ME D1.2.</t>
  </si>
  <si>
    <t>Agency/ ies identified for maintenance for equipments</t>
  </si>
  <si>
    <t>ME D1.1.</t>
  </si>
  <si>
    <t>Standard D1.</t>
  </si>
  <si>
    <t>cupboard, counter for issuing blood, work benches for lab, chair.</t>
  </si>
  <si>
    <t>Electrical fixture for equipments lab and storage equipments</t>
  </si>
  <si>
    <t>Hospital graded Mattress, bed sheet, blanket, and bed side table</t>
  </si>
  <si>
    <t xml:space="preserve">Availability of attachment/ accessories  </t>
  </si>
  <si>
    <t>Blood collection bed, recovery beds</t>
  </si>
  <si>
    <t>Availability of beds in blood bank</t>
  </si>
  <si>
    <t>ME C6.7.</t>
  </si>
  <si>
    <t>ME C6.6.</t>
  </si>
  <si>
    <t xml:space="preserve">Blood bags refrigerator with thermo graph and alarm device, Insulated carrier boxes with ice packs, Blood bag weighting machine, deep freezer, Platelets agitators </t>
  </si>
  <si>
    <t xml:space="preserve">Check for availability of storage equipments for blood products </t>
  </si>
  <si>
    <t>ME C6.5.</t>
  </si>
  <si>
    <t>Adult  bag and mask and Oxygen</t>
  </si>
  <si>
    <t>ME C6.4.</t>
  </si>
  <si>
    <t xml:space="preserve">Microscope with  water bath, ELISA reader with washer, RH viewer, Sahli's Haemoglobino meter/Others </t>
  </si>
  <si>
    <t>Availability of laboratory  equipment &amp; instruments for laboratory</t>
  </si>
  <si>
    <t>ME C6.3.</t>
  </si>
  <si>
    <t>Adult Weighing machine, BP apparatus , clinical thermometer</t>
  </si>
  <si>
    <t>ME C6.1.</t>
  </si>
  <si>
    <t>Standard C6.</t>
  </si>
  <si>
    <t>ME C5.3.</t>
  </si>
  <si>
    <t>Standard Grouping Sera Anti A, Anti B &amp; Anti D ,VDRL/RPR Kit for Syphillis,RDK/ ELISA for Malarial Antigen, ELISA kit for Hep B &amp;C, ELISA kit for HIV1 &amp; 2, malarial parasite stains</t>
  </si>
  <si>
    <t>Availability of Reagents /Kits for lab</t>
  </si>
  <si>
    <t>ME C5.2.</t>
  </si>
  <si>
    <t>Evacuated Blood collection tubes, Swabs, Syringes, Glass slides, Glass marker/paper stickers</t>
  </si>
  <si>
    <t xml:space="preserve">Availability Laboratory materials </t>
  </si>
  <si>
    <t>Inj Adrenaline,Inj Deriphylline,Inj Dexamethasone ,Inj Chlorpheniramine,Inj Metochlorpromide</t>
  </si>
  <si>
    <t xml:space="preserve">Departments have availability of adequate emergency drugs  at point of use </t>
  </si>
  <si>
    <t>ME C5.1.</t>
  </si>
  <si>
    <t>Standard C5.</t>
  </si>
  <si>
    <t>Staff is skilled for operating the equipments</t>
  </si>
  <si>
    <t>Availability of security staff</t>
  </si>
  <si>
    <t>ME C4.5.</t>
  </si>
  <si>
    <t xml:space="preserve">Availability of dedicated Blood Bank Technician round the clock </t>
  </si>
  <si>
    <t>ME C4.4.</t>
  </si>
  <si>
    <t xml:space="preserve">Availability of dedicated Nursing Staff </t>
  </si>
  <si>
    <t>ME C4.3.</t>
  </si>
  <si>
    <t>MBBS doctor with one year experience</t>
  </si>
  <si>
    <t xml:space="preserve">Availability of dedicated blood bank medical officer </t>
  </si>
  <si>
    <t>ME C4.1.</t>
  </si>
  <si>
    <t>Standard C4.</t>
  </si>
  <si>
    <t>ME C3.3.</t>
  </si>
  <si>
    <t>Blood Bank has installed fire Extinguisher  that is Class A , Class BC type or ABC type</t>
  </si>
  <si>
    <t>ME C3.2.</t>
  </si>
  <si>
    <t>Blood bank has plan for  safe storage and handling of potentially flammable materials.</t>
  </si>
  <si>
    <t>Blood bank  has sufficient fire  exit to permit safe escape to its occupant at time of fire</t>
  </si>
  <si>
    <t>ME C3.1.</t>
  </si>
  <si>
    <t>Standard C3.</t>
  </si>
  <si>
    <t xml:space="preserve">Floors of the Laboratory are non slippery and even </t>
  </si>
  <si>
    <t>Work benches are chemical resistant</t>
  </si>
  <si>
    <t xml:space="preserve">Adequate electrical socket provided for safe and smooth operation of lab equipments </t>
  </si>
  <si>
    <t>Blood bank does not have temporary connections and loosely hanging wires</t>
  </si>
  <si>
    <t>Standard C2.</t>
  </si>
  <si>
    <t>Blood bank layout ensures smooth flow of donor  and services</t>
  </si>
  <si>
    <t>ME C1.7.</t>
  </si>
  <si>
    <t>Adequate Donor couches/ donor units  as per load</t>
  </si>
  <si>
    <t>ME C1.6.</t>
  </si>
  <si>
    <t>ME C1.5.</t>
  </si>
  <si>
    <t xml:space="preserve">Availability of Duty room for staff </t>
  </si>
  <si>
    <t>Dedicated store cum record room</t>
  </si>
  <si>
    <t>Dedicated sterilization area</t>
  </si>
  <si>
    <t>Availability of  refreshment cum rest room</t>
  </si>
  <si>
    <t>Dedicated transfusion transmissible infection  (TTI) lab</t>
  </si>
  <si>
    <t>Dedicated Blood collection room</t>
  </si>
  <si>
    <t>Dedicated examination room</t>
  </si>
  <si>
    <t>ME C1.3.</t>
  </si>
  <si>
    <t>Seating arrangement in waiting area</t>
  </si>
  <si>
    <t>Separate toilet facilities for male &amp; female  are available</t>
  </si>
  <si>
    <t>ME C1.2.</t>
  </si>
  <si>
    <t>Availability of waiting area in blood bank</t>
  </si>
  <si>
    <t>Space required is more than 100 sq meters</t>
  </si>
  <si>
    <t xml:space="preserve">Blood bank has adequate space as per requirement </t>
  </si>
  <si>
    <t>ME C1.1.</t>
  </si>
  <si>
    <t>Standard C1.</t>
  </si>
  <si>
    <t>Area of Concern C: Inputs</t>
  </si>
  <si>
    <t xml:space="preserve">Free blood  for BPL patients </t>
  </si>
  <si>
    <t>ME B5.4.</t>
  </si>
  <si>
    <t>Check that  patient party has not spent on purchasing blood  from outside.</t>
  </si>
  <si>
    <t>Free blood for Pregnant woman, Mothers and New Borns</t>
  </si>
  <si>
    <t>ME B5.1.</t>
  </si>
  <si>
    <t>Standard B5.</t>
  </si>
  <si>
    <t>ME B4.5.</t>
  </si>
  <si>
    <t>Post donation counselling also include counselling on HIV for which blood bank may refer the donor to ICTC /SACS</t>
  </si>
  <si>
    <t xml:space="preserve">Post donation counselling for sero reactive donors </t>
  </si>
  <si>
    <t>ME B4.4.</t>
  </si>
  <si>
    <t>About the confidentiality and privacy of donor information</t>
  </si>
  <si>
    <t xml:space="preserve">Awareness of staff on donor rights and donor responsibilities </t>
  </si>
  <si>
    <t>ME B4.3.</t>
  </si>
  <si>
    <t>In consent form, procedure of donation is explained along with informing the donor regarding testing of blood is mandatory for safety of recipient</t>
  </si>
  <si>
    <t xml:space="preserve">Blood bank is taking informed consent of donor </t>
  </si>
  <si>
    <t>ME B4.1.</t>
  </si>
  <si>
    <t>Standard B4.</t>
  </si>
  <si>
    <t xml:space="preserve">Confidentiality and privacy of HIV patients </t>
  </si>
  <si>
    <t>ME B3.4.</t>
  </si>
  <si>
    <t xml:space="preserve">Blood bank staff do not discuss the lab result outside. reports are kept in secure place </t>
  </si>
  <si>
    <t>Blood Bank has system to ensure the confidentiality of results of screening test done</t>
  </si>
  <si>
    <t>ME B3.2.</t>
  </si>
  <si>
    <t>Privacy at blood donation and counselling room</t>
  </si>
  <si>
    <t>ME B3.1.</t>
  </si>
  <si>
    <t>Standard B3.</t>
  </si>
  <si>
    <t>Availability of ramp or alternate  for easy access to the blood bank</t>
  </si>
  <si>
    <t>ME B2.3.</t>
  </si>
  <si>
    <t xml:space="preserve">Services are delivered in a manner that is sensitive to gender, religious and cultural needs, and there are no barrier on account of physical economic, cultural or social reasons </t>
  </si>
  <si>
    <t>Standard B2.</t>
  </si>
  <si>
    <t>ME B1.6.</t>
  </si>
  <si>
    <t>IEC material is available in blood bank to provide information and to promote blood donation</t>
  </si>
  <si>
    <t>ME B1.5.</t>
  </si>
  <si>
    <t>User services charges in r/o blood are displayed at entrance</t>
  </si>
  <si>
    <t>ME B1.4.</t>
  </si>
  <si>
    <t>Blood bank has displayed  information regarding number of blood units available</t>
  </si>
  <si>
    <t xml:space="preserve">Blood bank has displayed  of Information regarding donors eligibility </t>
  </si>
  <si>
    <t>ME B1.2.</t>
  </si>
  <si>
    <t>Availability of Departmental signages</t>
  </si>
  <si>
    <t>ME B1.1.</t>
  </si>
  <si>
    <t>Standard B1.</t>
  </si>
  <si>
    <t>ME A6.2.</t>
  </si>
  <si>
    <t xml:space="preserve">Blood Bank provides blood components  for thalassemia, dengue, haemophilia etc. as per local need </t>
  </si>
  <si>
    <t>ME A6.1.</t>
  </si>
  <si>
    <t>Standard A6.</t>
  </si>
  <si>
    <t>Availability of platelets for management of Dengue cases</t>
  </si>
  <si>
    <t>Availability of screening and cross matching services</t>
  </si>
  <si>
    <t>Availability of transfusion services</t>
  </si>
  <si>
    <t>Provision of blood donation camps</t>
  </si>
  <si>
    <t xml:space="preserve">For A+, B+, O+ and O- </t>
  </si>
  <si>
    <t xml:space="preserve">Blood bank has emergency stock of blood </t>
  </si>
  <si>
    <t xml:space="preserve">PRC, Platelets Concentrate, FMP, Plasma&amp;  Single donor Cryo Precipitate </t>
  </si>
  <si>
    <t>Blood Bank Has facility for Blood Components</t>
  </si>
  <si>
    <t xml:space="preserve">Blood bank has facility of whole blood collection and Storage </t>
  </si>
  <si>
    <t>ME A1.18.</t>
  </si>
  <si>
    <t>Blood bank services available 24X7</t>
  </si>
  <si>
    <t>ME A1.14.</t>
  </si>
  <si>
    <t>Standard A1.</t>
  </si>
  <si>
    <t xml:space="preserve">Assessment  Method </t>
  </si>
  <si>
    <t xml:space="preserve">Checklist for Blood Bank </t>
  </si>
  <si>
    <t xml:space="preserve">Laboratory Score Card </t>
  </si>
  <si>
    <t>Number of stock out incidences of reagents</t>
  </si>
  <si>
    <t xml:space="preserve">Waiting time at sample collection area </t>
  </si>
  <si>
    <t xml:space="preserve"> For Rapid diagnostic Kit test</t>
  </si>
  <si>
    <t xml:space="preserve">Proportion of false positive /false negative </t>
  </si>
  <si>
    <t>Proportion of lab report co related with clinical examination</t>
  </si>
  <si>
    <t xml:space="preserve">Report correlation rate </t>
  </si>
  <si>
    <t>Proportion of Haematology, biochemistry, serology, Microbiology, cytology, clinical pathology</t>
  </si>
  <si>
    <t xml:space="preserve">Test demography </t>
  </si>
  <si>
    <t>% of critical values reported within one hour</t>
  </si>
  <si>
    <t xml:space="preserve">Turn around time for emergency lab investigations </t>
  </si>
  <si>
    <t xml:space="preserve">Turn around time for routine lab investigations </t>
  </si>
  <si>
    <t xml:space="preserve">Down time of critical equipments </t>
  </si>
  <si>
    <t xml:space="preserve">Z score for haematology or equivalent </t>
  </si>
  <si>
    <t>Z score for biochemistry or equivalent</t>
  </si>
  <si>
    <t xml:space="preserve">No of test not matched in validation </t>
  </si>
  <si>
    <t xml:space="preserve">State Benchmark </t>
  </si>
  <si>
    <t xml:space="preserve">Proportion of test done for BPL patients </t>
  </si>
  <si>
    <t>Proportion of lab test done at night</t>
  </si>
  <si>
    <t>Lab test done per patients IPD</t>
  </si>
  <si>
    <t>Lab test done per patients in OPD</t>
  </si>
  <si>
    <t>No. of HB test done per 1000 population</t>
  </si>
  <si>
    <t>No. of AFB Examined per 1000 population</t>
  </si>
  <si>
    <t>No. of Blood Smear Examined per 1000 population</t>
  </si>
  <si>
    <t>No. of VDRL test done per 1000 population</t>
  </si>
  <si>
    <t>No. of HIV test done per 1000 population</t>
  </si>
  <si>
    <t xml:space="preserve">Work instruction for Internal Quality control, </t>
  </si>
  <si>
    <t>Work instruction/clincal  protocols are displayed</t>
  </si>
  <si>
    <t xml:space="preserve">Laboratory has documented procedure for purchase of External  services and supplies  </t>
  </si>
  <si>
    <t>Laboratory has documented procedure for internal audits</t>
  </si>
  <si>
    <t>Laboratory has documented procedure for preventive and break down maintenance</t>
  </si>
  <si>
    <t>Laboratory has documented system to control of its documents</t>
  </si>
  <si>
    <t>Laboratory has documented system for storage, retaining and retrieval of laboratory records, primary sample, Examination sample and reports of results.</t>
  </si>
  <si>
    <t>Laboratory has documented procedure for examination by referral laboratories</t>
  </si>
  <si>
    <t>Laboratory has documented system of resolution of complaints and other feedback received from stakeholders</t>
  </si>
  <si>
    <t>Laboratory has documented procedure for validation of results of reagents ,stains , media and kits etc. wherever required</t>
  </si>
  <si>
    <t>Laboratory has documented procedure for calibration of equipments</t>
  </si>
  <si>
    <t>Laboratory has  documented External Quality assurance program</t>
  </si>
  <si>
    <t>Laboratory has documented internal quality control system to verify the quality of results</t>
  </si>
  <si>
    <t>Laboratory has documented procedure for release of reports including details of who may release result and to whom</t>
  </si>
  <si>
    <t>Laboratory has documented critical reference values and procedure for immediate reporting of results</t>
  </si>
  <si>
    <t>Laboratory has documented biological reference intervals</t>
  </si>
  <si>
    <t xml:space="preserve">Laboratory has documented validated procedure for examination of samples </t>
  </si>
  <si>
    <t>Laboratory has documented system for repeat tests due to analytical failure</t>
  </si>
  <si>
    <t>Laboratory has documented system for storage of examined samples</t>
  </si>
  <si>
    <t>Laboratory has documented procedure on receipt, labeling, processing and reporting of primary sample for emergency cases</t>
  </si>
  <si>
    <t>Laboratory has documented procedure on receipt, labeling, processing and reporting of primary sample</t>
  </si>
  <si>
    <t>Laboratory has documented process on acceptance and rejection of primary samples</t>
  </si>
  <si>
    <t>Laboratory has documented procedure for transportation of primary sample with specification about time frame, temperature and carrier</t>
  </si>
  <si>
    <t>Laboratory has documented process for Collection and handling of primary sample</t>
  </si>
  <si>
    <t>Standard operting procedure for department has been prepared and approved</t>
  </si>
  <si>
    <t>External quality assurance under NACP</t>
  </si>
  <si>
    <t>External quality assurance program implemented for NVBDCP</t>
  </si>
  <si>
    <t>Onsite evaluation done Monthly
Random Blinded rechecking (RBRC) done Monthly</t>
  </si>
  <si>
    <t xml:space="preserve">External quality assurance program implemented as per RNTCP program </t>
  </si>
  <si>
    <t xml:space="preserve">Cross Validation of Lab tests are done and records are maintained </t>
  </si>
  <si>
    <t>Routine checking of equipments, new lots of regent, smear preparation, grading etc</t>
  </si>
  <si>
    <t>Internal Quality Control for RNTCP lab. is in place</t>
  </si>
  <si>
    <t>Internal Quality assurance programme is in place</t>
  </si>
  <si>
    <t>Disposal of sputum cups as per guidelines</t>
  </si>
  <si>
    <t>Negative Pressure for microbiology</t>
  </si>
  <si>
    <t xml:space="preserve">Air quality in Lab </t>
  </si>
  <si>
    <t>Precaution with infectious patients like TB</t>
  </si>
  <si>
    <t>Autoclaving for used culture media and other infected material</t>
  </si>
  <si>
    <t>No reuse of disposable gloves and Masks.</t>
  </si>
  <si>
    <t>Technician is trained for taking and processing surface  and air sample</t>
  </si>
  <si>
    <t xml:space="preserve">Weekly reporting of Confirmed cases on form "L" from laboratory </t>
  </si>
  <si>
    <t>Laboratory has system to retain the copies of reported result and promptly retrieved when required</t>
  </si>
  <si>
    <t>Laboratory has defined the retention period and disposal of used sample</t>
  </si>
  <si>
    <t>Laboratory results written in reports are legible without error in transcription</t>
  </si>
  <si>
    <t>Laboratory has system to provide the reports within defined cycle time/ or each category of patient -routine and emergency</t>
  </si>
  <si>
    <t>Laboratory has format for reporting of results</t>
  </si>
  <si>
    <t>Laboratory has system to review the results of examination by authorized person before release of report</t>
  </si>
  <si>
    <t>Laboratory has identified critical intervals for which immediate notification is done to concerned physician</t>
  </si>
  <si>
    <t>Laboratory has Biological reference interval for its examination of various results</t>
  </si>
  <si>
    <t>testing procedure are readily available at work station and staff is aware of them</t>
  </si>
  <si>
    <t xml:space="preserve">Transportation of sample includes:  Time frame, temperature and carrier specified for transportation </t>
  </si>
  <si>
    <t>Laboratory has system in place to  monitor the transportation of the  sample</t>
  </si>
  <si>
    <t>Laboratory has system to record the identity of person collecting the primary sample</t>
  </si>
  <si>
    <t>Laboratory has system to trace the primary sample from requisition form</t>
  </si>
  <si>
    <t>Laboratory has system in place to label the primary sample</t>
  </si>
  <si>
    <t>Instructions for collection and handling of primary sample are communicated to those responsible for collection</t>
  </si>
  <si>
    <t xml:space="preserve">Request form contain information: Name and identification number of patient, name of authorized requester, type of primary sample, examination requested, date and time of primary sample collection and date and time of receipt of sample by laboratory, </t>
  </si>
  <si>
    <t>Requisition of all laboratory test is done in request form</t>
  </si>
  <si>
    <t>Requisition and reports are marked with MLC and reports are handed over to authorized personnel only</t>
  </si>
  <si>
    <t>Samples of medico legal cases are identified</t>
  </si>
  <si>
    <t xml:space="preserve">Laboratory has adequate facility for storage of records </t>
  </si>
  <si>
    <t xml:space="preserve">Test registers, IQAS/EQAS Registers, Expenditure registers, Accession list etc. </t>
  </si>
  <si>
    <t>Records are maintained for laboratory</t>
  </si>
  <si>
    <t xml:space="preserve">Lab records are labelled and indexed </t>
  </si>
  <si>
    <t xml:space="preserve">Printed formats for requisition and reporting are available </t>
  </si>
  <si>
    <t>e.g.: linkage for disease surveillance and water testing</t>
  </si>
  <si>
    <t xml:space="preserve">Facility gets referred patients from lower level of facility </t>
  </si>
  <si>
    <t xml:space="preserve">Laboratory has referral linkage for tests not available at the facility </t>
  </si>
  <si>
    <t>Patient demographic details are recorded in laboratory records</t>
  </si>
  <si>
    <t xml:space="preserve"> Unique  laboratory identification number  is given to each patient sample </t>
  </si>
  <si>
    <t xml:space="preserve">Staff is aware of their role and responsibilities 
</t>
  </si>
  <si>
    <t xml:space="preserve">Any positive report of notifiable disease is intimated to designated authorities </t>
  </si>
  <si>
    <t>Availability of power back up in laboratory</t>
  </si>
  <si>
    <t xml:space="preserve">Water use for analytical purpose should be of reagent grade </t>
  </si>
  <si>
    <t xml:space="preserve">Availability of Eye washing facility </t>
  </si>
  <si>
    <t xml:space="preserve">In histopathology, for tissue processing separate room with fume hood is available </t>
  </si>
  <si>
    <t>Temperature control and ventilation testing area</t>
  </si>
  <si>
    <t>Temperature control and ventilation in collection area</t>
  </si>
  <si>
    <t>Entry  is restricted in testing area</t>
  </si>
  <si>
    <t>Adequate illumination at Collection area</t>
  </si>
  <si>
    <t xml:space="preserve">Adequate illumination at work station </t>
  </si>
  <si>
    <t xml:space="preserve">There is no stock out of reagents </t>
  </si>
  <si>
    <t xml:space="preserve">There is procedure for replenishing drug tray </t>
  </si>
  <si>
    <t xml:space="preserve">Records for expiry and near expiry reagent are maintained </t>
  </si>
  <si>
    <t>No expired reagent found</t>
  </si>
  <si>
    <t>Laboratory has system to update correction factor after calibration wherever required</t>
  </si>
  <si>
    <t>Calibrators are available for Automated haematology analyzers</t>
  </si>
  <si>
    <t>Agency/ is identified for maintenance for equipments</t>
  </si>
  <si>
    <t>ME D 1.1</t>
  </si>
  <si>
    <t>Lab stools, Work bench's,  rack and cupboard for storage of reagent ,Patient stool, Chair table</t>
  </si>
  <si>
    <t xml:space="preserve">Availability of furniture </t>
  </si>
  <si>
    <t>Illumination at work stations, Electrical fixture for lab equipments and storage equipments</t>
  </si>
  <si>
    <t xml:space="preserve">Availability of fixtures at lab </t>
  </si>
  <si>
    <t>ME BC 6.7</t>
  </si>
  <si>
    <t>Refrigerators</t>
  </si>
  <si>
    <t>Availability of equipment for storage of sample and reagents</t>
  </si>
  <si>
    <t>ME C 6.5</t>
  </si>
  <si>
    <t>ME C 6.4</t>
  </si>
  <si>
    <t>Incubator , Inoculators, safety hood and bio safety cabinet</t>
  </si>
  <si>
    <t xml:space="preserve">Availability of functional  Microbiology equipments </t>
  </si>
  <si>
    <t>Elisa Reader, Elisa washer</t>
  </si>
  <si>
    <t xml:space="preserve">Availability of functional  Serology Equipments </t>
  </si>
  <si>
    <t xml:space="preserve">Microtome </t>
  </si>
  <si>
    <t xml:space="preserve">Availability functional   Histopathology equipments </t>
  </si>
  <si>
    <t xml:space="preserve">Binocular Micro scope , FNAC, staining rack </t>
  </si>
  <si>
    <t xml:space="preserve">Availability of functional Microscopy equipments </t>
  </si>
  <si>
    <t>Micropipettes , Centrifuge, Water Bath, Hot air oven.</t>
  </si>
  <si>
    <t xml:space="preserve">Availability of functional  equipments for sample processing </t>
  </si>
  <si>
    <t xml:space="preserve"> Calorie meter,  Blood Gas Analyzer, Electrolyte analyzer </t>
  </si>
  <si>
    <t xml:space="preserve">Availability of functional  Biochemistry Equipment </t>
  </si>
  <si>
    <t xml:space="preserve">Cell Counters/ Counting Chambers , Heamoglobinometer , ESR stands with tubes </t>
  </si>
  <si>
    <t xml:space="preserve">Availability of functional haematology equipments </t>
  </si>
  <si>
    <t xml:space="preserve">Auto/ Semi Auto analyzers according to need </t>
  </si>
  <si>
    <t xml:space="preserve">Availability of functional auto analyzers </t>
  </si>
  <si>
    <t>ME C 6.3</t>
  </si>
  <si>
    <t>ME C 6.2</t>
  </si>
  <si>
    <t>BP apparatus, Stethoscope at sample collection area</t>
  </si>
  <si>
    <t>ME C 6.1</t>
  </si>
  <si>
    <t>Standard C 6</t>
  </si>
  <si>
    <t xml:space="preserve">Acetone, Alcohol, distilled water, Microscope gel etc. </t>
  </si>
  <si>
    <t xml:space="preserve">Availability of other Chemicals </t>
  </si>
  <si>
    <t xml:space="preserve">Reagents for auto analyzers, ELISA Readers </t>
  </si>
  <si>
    <t xml:space="preserve">Availability of reagents </t>
  </si>
  <si>
    <t>Iodine Solution, Gram Romanowsky ,StainZiehl- neelsen, Acridine orange, Acridine orange (?)</t>
  </si>
  <si>
    <t xml:space="preserve">Availability of stains </t>
  </si>
  <si>
    <t>Standard C 5</t>
  </si>
  <si>
    <t>Staff is skilled for maintaining Laboratory records</t>
  </si>
  <si>
    <t>Staff is skilled to run automated equipments</t>
  </si>
  <si>
    <t>Laboratory Safety</t>
  </si>
  <si>
    <t>Training on Internal and External Quality Assurance</t>
  </si>
  <si>
    <t>Training on automated Diagnostic Equipments like auto analyzer</t>
  </si>
  <si>
    <t>Availability of Lab assistant</t>
  </si>
  <si>
    <t>For 100 beds- 6, 200-9, 300- 12, 400-15, 500-18</t>
  </si>
  <si>
    <t>Availability of Lab Technician 24X7</t>
  </si>
  <si>
    <t>For 300-500 bed -1</t>
  </si>
  <si>
    <t>Availability of dedicated Microbiologist</t>
  </si>
  <si>
    <t>For 100 bed - 1 , 200-1, 300-3, 400-3, 500-4.</t>
  </si>
  <si>
    <t xml:space="preserve">Availability of dedicated pathologist </t>
  </si>
  <si>
    <t>ME C3.4</t>
  </si>
  <si>
    <t>Lab has installed fire Extinguisher  that is Class A , Class B C type or ABC type</t>
  </si>
  <si>
    <t>Department has sufficient fire  exit with signage to permit safe escape to its occupant at time of fire</t>
  </si>
  <si>
    <t>Laboratory has plan for  safe storage and handling of potentially flammable materials.</t>
  </si>
  <si>
    <t>Floors of the Laboratory are non slippery and even surfaces and acid resistent</t>
  </si>
  <si>
    <t>ME C2..4</t>
  </si>
  <si>
    <t>Laboratory does not have temporary connections and loose hanging wires</t>
  </si>
  <si>
    <t>Standard C 2</t>
  </si>
  <si>
    <t>Sample collection- Sample processing- Analytical area- reporting.</t>
  </si>
  <si>
    <t xml:space="preserve">Unidirectional flow of services </t>
  </si>
  <si>
    <t>ME C 1.7</t>
  </si>
  <si>
    <t xml:space="preserve">Availability of collection counters as per load </t>
  </si>
  <si>
    <t>ME C 1.6</t>
  </si>
  <si>
    <t>ME C 1.5</t>
  </si>
  <si>
    <t>ME C 1.4</t>
  </si>
  <si>
    <t xml:space="preserve">Demarcated washing and waste disposal area </t>
  </si>
  <si>
    <t xml:space="preserve">Designated report writing area </t>
  </si>
  <si>
    <t xml:space="preserve">Demarcated testing area </t>
  </si>
  <si>
    <t xml:space="preserve">Demarcated sample collection area </t>
  </si>
  <si>
    <t>ME C 1.3</t>
  </si>
  <si>
    <t>Availability of drinking water</t>
  </si>
  <si>
    <t xml:space="preserve">Availability of patient calling system at lab </t>
  </si>
  <si>
    <t xml:space="preserve">Availability of sitting arrangement of sub waiting area
</t>
  </si>
  <si>
    <t xml:space="preserve">Adequate area for sample collection, waiting, performing test, keeping equipment and storage of drugs and records </t>
  </si>
  <si>
    <t xml:space="preserve">Laboratory space is adequate for carrying out activities </t>
  </si>
  <si>
    <t xml:space="preserve">Cashless investigation by empanelled lab for JSSK beneficiaries for test not available within the facility </t>
  </si>
  <si>
    <t xml:space="preserve">Tests are free of cost for BPL patients </t>
  </si>
  <si>
    <t>Laboratory provides complete list of diagnostic test available to all department of the hospital</t>
  </si>
  <si>
    <t>Check that  patient party has not incurred expenditure on purchasing consumables from outside.</t>
  </si>
  <si>
    <t xml:space="preserve">Free Diagnostic tests for Pregnant women &amp; Infant </t>
  </si>
  <si>
    <t>Pre test counselling is given before HIV testing</t>
  </si>
  <si>
    <t>Before testing HIV patient is informed that  test is voluntary and result will be disclosed to  him/her only</t>
  </si>
  <si>
    <t xml:space="preserve">Informed Consent is taken before HIV  testing, Biopsy and any other invasive procedure </t>
  </si>
  <si>
    <t xml:space="preserve">HIV positive reports/pregnancy reports are communicated as per NACO guidelines </t>
  </si>
  <si>
    <t xml:space="preserve">Laboratory staff do not discuss the lab result outside. And reports are kept in secure place </t>
  </si>
  <si>
    <t xml:space="preserve">Laboratory has system to ensure the confidentiality of the reports generated </t>
  </si>
  <si>
    <t xml:space="preserve">Check the availability of ramp in lab building area /sample collection area </t>
  </si>
  <si>
    <t>Separate queue for females at lab</t>
  </si>
  <si>
    <t xml:space="preserve">Services are delivered in a manner that is sensitive to gender, religiousand cultural needs, and there are no barrier on account of physical , economic, cultural or social reasons. </t>
  </si>
  <si>
    <t xml:space="preserve">Lab Reports are provided to Patient in proper printed format </t>
  </si>
  <si>
    <t xml:space="preserve">User charges in r/o laboratory services are displayed </t>
  </si>
  <si>
    <t>Timing for collection of sample and delivery of reports are displayed</t>
  </si>
  <si>
    <t>List of services available are displayed at the entrance</t>
  </si>
  <si>
    <t xml:space="preserve">Availability  departmental  signage's </t>
  </si>
  <si>
    <t>ME A 6.2</t>
  </si>
  <si>
    <t>Laboratory provides specific test  for local health problems/ diseases e.g.. Dengue, swine flu etc.</t>
  </si>
  <si>
    <t>ME A 6.1</t>
  </si>
  <si>
    <t>The facility provide services under National health Programme for Prevention and Control of deafness</t>
  </si>
  <si>
    <t xml:space="preserve">ME A4.9 </t>
  </si>
  <si>
    <t xml:space="preserve">Haemogram,  BT CT, Fasting/PP Sugar, Lipid Profile, Blood Urea , LFT Kidney Function Test </t>
  </si>
  <si>
    <t>ME A 4.6</t>
  </si>
  <si>
    <t xml:space="preserve">Availability of Skin Smear Examination </t>
  </si>
  <si>
    <t>ME  A4.3</t>
  </si>
  <si>
    <t>Availability of Designated Microscoy Center (AFB)</t>
  </si>
  <si>
    <t>As per prevalant endemic</t>
  </si>
  <si>
    <t xml:space="preserve">Tests for Kala Azar, Dengue, JE, Chikengunia  </t>
  </si>
  <si>
    <t xml:space="preserve">Tests for Diagnosis of maleria (Smear and RDTK) </t>
  </si>
  <si>
    <t>ME A 3.3</t>
  </si>
  <si>
    <t>Availability of Serology services</t>
  </si>
  <si>
    <t>Availability of  Clinical Pathology services</t>
  </si>
  <si>
    <t>Availability of Histopathology  services</t>
  </si>
  <si>
    <t>Availability of Cytology services</t>
  </si>
  <si>
    <t>Availability of Microbiology services</t>
  </si>
  <si>
    <t>Availability of Bio chemistry services</t>
  </si>
  <si>
    <t>Availability of Haematology services</t>
  </si>
  <si>
    <t>Emergency lab services are available for selected tests of Haematology, Biochemistry and Serology 24X7</t>
  </si>
  <si>
    <t xml:space="preserve">All lab services are available in routine working hours </t>
  </si>
  <si>
    <t>ME A 2.5</t>
  </si>
  <si>
    <t>ME A 2.4</t>
  </si>
  <si>
    <t>ME A 2.3</t>
  </si>
  <si>
    <t>ME A 2.2</t>
  </si>
  <si>
    <t>ME A 2.1</t>
  </si>
  <si>
    <t xml:space="preserve">Audit Method </t>
  </si>
  <si>
    <t xml:space="preserve">Standard </t>
  </si>
  <si>
    <t>Checklist for Laboratory</t>
  </si>
  <si>
    <t>Radiology Score</t>
  </si>
  <si>
    <t xml:space="preserve">Radiology Score Card </t>
  </si>
  <si>
    <t>Number of stock out incidences of x ray films</t>
  </si>
  <si>
    <t>Average waiting time at USG</t>
  </si>
  <si>
    <t>Average waiting time at radiology</t>
  </si>
  <si>
    <t xml:space="preserve">No of events of over limit of radiation exposure </t>
  </si>
  <si>
    <t>Proportion of radiology report co related with clinical examination/laboratory reports out of Total X ray reported</t>
  </si>
  <si>
    <t>Proportion of General, Chest examination and specialised examination</t>
  </si>
  <si>
    <t>Examination Demography</t>
  </si>
  <si>
    <t>Proportion of scans for which F form is filled out of pregnant women scanned</t>
  </si>
  <si>
    <t>Proportion of X rays for which report is signed by radiologist</t>
  </si>
  <si>
    <t>X ray done per radiographer</t>
  </si>
  <si>
    <t>Proportion of X ray rejected/repeated</t>
  </si>
  <si>
    <t xml:space="preserve">Proportion of waste of films </t>
  </si>
  <si>
    <t xml:space="preserve">Turn around time for X-Ray film development </t>
  </si>
  <si>
    <t xml:space="preserve">Downtime for  critical equipments </t>
  </si>
  <si>
    <t>Proportion of BPL Patients screened</t>
  </si>
  <si>
    <t>No. of dental X ray per 1000 dental OPD</t>
  </si>
  <si>
    <t>Proporation of X ray done at night</t>
  </si>
  <si>
    <t>Ultrasound done per 1000 OPD patient</t>
  </si>
  <si>
    <t xml:space="preserve">X ray done per 1000 IPD patient </t>
  </si>
  <si>
    <t xml:space="preserve">X ray done per 1000 OPD patient </t>
  </si>
  <si>
    <t>Factor chart, radiation safety, development for x-ray films</t>
  </si>
  <si>
    <t xml:space="preserve">Work Instructions are displayed for radiation safety </t>
  </si>
  <si>
    <t>Department has documented procedure for radiation safety of staff , patients and visitors</t>
  </si>
  <si>
    <t>Department has documented procedure for upkeep management of department</t>
  </si>
  <si>
    <t>Department has documented procedure for inventory management</t>
  </si>
  <si>
    <t>Department has documented procedure for purchase of External  services and supplies</t>
  </si>
  <si>
    <t>Department has documented procedure preventive and break down maintenance</t>
  </si>
  <si>
    <t xml:space="preserve">Department has documented procedure for storage, retaining and retrieval of department records, and reports of results. </t>
  </si>
  <si>
    <t>Radiology has documented system for repeat X ray.</t>
  </si>
  <si>
    <t>Department has documented procedure for quality control system to verify the quality of results</t>
  </si>
  <si>
    <t>Department has documented procedure for taking X ray in emergency conditions</t>
  </si>
  <si>
    <t xml:space="preserve">Department has documented procedure for receipt, labelling , Processing and reporting of X ray </t>
  </si>
  <si>
    <t>Department has documented procedure for acceptance and rejection of X ray taken</t>
  </si>
  <si>
    <t>Department has documented procedure for process of taking and handling X ray</t>
  </si>
  <si>
    <t xml:space="preserve">Internal quality Assurance program is established in Radiology </t>
  </si>
  <si>
    <t xml:space="preserve">Patient satisfaction survey done on monthly basis </t>
  </si>
  <si>
    <t>SI/OB/RR</t>
  </si>
  <si>
    <t>Disposal of Fixer and Developer</t>
  </si>
  <si>
    <t>Ask stff about how they decontaminate the procedure surface stretcher/Trolleys  etc. 
(Wiping with .5% Chlorine solution</t>
  </si>
  <si>
    <t xml:space="preserve">Facility has established procedures for regular monitoring of infection control practicices </t>
  </si>
  <si>
    <t>USG department has system to provide the reports within defined time intervals</t>
  </si>
  <si>
    <t xml:space="preserve">USG report is signed by Radiologist/Sonologist </t>
  </si>
  <si>
    <t>USG department has format for reporting of results</t>
  </si>
  <si>
    <t>X ray department has system to provide the reports within defined time intervals</t>
  </si>
  <si>
    <t>X ray department has format for reporting of results</t>
  </si>
  <si>
    <t>USG department has system in place to take sonograph of patients in case of Emergency.</t>
  </si>
  <si>
    <t>USG of the patient is taken as per consultant requirement</t>
  </si>
  <si>
    <t>Necessary Instruction for USG Examination are displayed at work station in language understood by staff</t>
  </si>
  <si>
    <t>Radiographer is aware of operation of X ray machine</t>
  </si>
  <si>
    <t>X ray department has system in place to take X ray of patients in case of Emergency.</t>
  </si>
  <si>
    <t>Necessary Instruction for taking  X ray and its processing are displayed at work station in language understood by staff</t>
  </si>
  <si>
    <t>X ray taking and processing procedure are readily available at work station and staff is aware of it</t>
  </si>
  <si>
    <t xml:space="preserve">Instructions to be followed by patient for USG are displayed in local language at reception </t>
  </si>
  <si>
    <t>Preparation of the patient is done as per requirement</t>
  </si>
  <si>
    <t xml:space="preserve">USG department has system in place to label the USGs </t>
  </si>
  <si>
    <t>Requisition of all USG examination  is done in request form</t>
  </si>
  <si>
    <t>Records of type of X ray prescribed is made at the time of reception</t>
  </si>
  <si>
    <t>X ray has system to record the identity of Radiographer  operating the X ray</t>
  </si>
  <si>
    <t>X ray has system to trace the X ray from requisition form</t>
  </si>
  <si>
    <t>X ray department has system in place to label the X rays</t>
  </si>
  <si>
    <t xml:space="preserve">X ray has system to identify person from whom X ray is taken </t>
  </si>
  <si>
    <t>Request form contain information: Name and identification number of patient, name of authorized requester, examination requested,  type of X ray, date and time of X ray taken and date and time of receipt of X ray from X ray department</t>
  </si>
  <si>
    <t>Requisition of all X ray examination  is done in request form</t>
  </si>
  <si>
    <t>Requisition and reports are marked with MLC and reports are handed over to authorize person</t>
  </si>
  <si>
    <t xml:space="preserve">Procedure for handling of  MLC </t>
  </si>
  <si>
    <t xml:space="preserve">Radiology has adequate facility for storage of records </t>
  </si>
  <si>
    <t>Records are maintained for radiology</t>
  </si>
  <si>
    <t xml:space="preserve">Radiology records are labelled and indexed </t>
  </si>
  <si>
    <t>Notice in local language is displayed at entrance of  X ray department asking every female to inform radiographer/radiologist whether she is likely to be pregnant</t>
  </si>
  <si>
    <t>Women in reproductive age are asked for pregnancy (LMP)before X-ray</t>
  </si>
  <si>
    <t xml:space="preserve">There is procedure for referral of patient for which services can not be provided  at the facility  </t>
  </si>
  <si>
    <t xml:space="preserve">Facility has established procedure for handing over of patients during transfer to X-Ray department   </t>
  </si>
  <si>
    <t>Patient demographic details are recorded in radiology/USG records</t>
  </si>
  <si>
    <t xml:space="preserve"> Unique  identification number  is given to each patient  </t>
  </si>
  <si>
    <t>Records of submission of Form F to appropriate district authorities</t>
  </si>
  <si>
    <t>X ray department has certification from AERB for  any person discharging duties and functions of RSO.</t>
  </si>
  <si>
    <t>X ray department has Radiological  safety officer (RSO) approved by competent authority</t>
  </si>
  <si>
    <t xml:space="preserve">USG is taken by person Qualified as per PCPNDT </t>
  </si>
  <si>
    <t>Duplicate copy of Certificate of registration under  Form B is displayed inside the department</t>
  </si>
  <si>
    <t xml:space="preserve">USG department has registration under PCPNDT </t>
  </si>
  <si>
    <t>X ray department has type approval of equipment with QA test report for X ray machine</t>
  </si>
  <si>
    <t xml:space="preserve">X ray department has layout approval </t>
  </si>
  <si>
    <t>X ray department has registration from AERB.</t>
  </si>
  <si>
    <t>Availability of power back up in Radiology and USG room</t>
  </si>
  <si>
    <t>No condemned/Junk material in the X-ray and USG</t>
  </si>
  <si>
    <t>Temperature control and ventilation  USG</t>
  </si>
  <si>
    <t>Exhaust in dark room</t>
  </si>
  <si>
    <t>Temperature control and ventilation in dark room</t>
  </si>
  <si>
    <t>Temperature control and ventilation in X ray room</t>
  </si>
  <si>
    <t>TLD badges are available with all staff of X ray department and records of its regular assessment is done by  X ray department</t>
  </si>
  <si>
    <t>Lead apron and other protective equipments are available with radiation workers and they are using it</t>
  </si>
  <si>
    <t>X ray room has been kept closed at the time of radiation exposure</t>
  </si>
  <si>
    <t>Protective apron and gloves are being provided to relative of the child patient who escort the child for X ray examination/ immobilisation support is provided to children</t>
  </si>
  <si>
    <t>Warning light is provided outside X ray room and its been used when unit is functional</t>
  </si>
  <si>
    <t>Only one patient is allowed one time at X room</t>
  </si>
  <si>
    <t>Adequate illumination at workstation at USG</t>
  </si>
  <si>
    <t>Adequate illumination at work station at X ray room</t>
  </si>
  <si>
    <t>There is no stock out of x-ray films</t>
  </si>
  <si>
    <t>Department maintained stock and expenditure register of chemicals and X-ray films</t>
  </si>
  <si>
    <t>There is practice of calculation and maintaining buffer stock chemicals and X-ray films</t>
  </si>
  <si>
    <t xml:space="preserve">Records for expiry and near expiry chemicals are maintained </t>
  </si>
  <si>
    <t>No expired Chemicals is found</t>
  </si>
  <si>
    <t>Fixers and  developer are labelled appropriately</t>
  </si>
  <si>
    <t xml:space="preserve">Fixers, developer and X ray films/ consumables are kept away from water and sources of  heat,
direct sunlight </t>
  </si>
  <si>
    <t>There is established system of timely  indenting of X ray films, fixer and developers etc</t>
  </si>
  <si>
    <t xml:space="preserve">Operating instructions  and factor charts are available with the equipments </t>
  </si>
  <si>
    <t xml:space="preserve">  rack and cupboard , Chair table</t>
  </si>
  <si>
    <t xml:space="preserve">X-ray View box, Electrical fixture for equipments </t>
  </si>
  <si>
    <t xml:space="preserve">X ray hangers, Bucky Stand </t>
  </si>
  <si>
    <t xml:space="preserve">Availability of attachment/ accessories </t>
  </si>
  <si>
    <t>Cassettes X ray, Intensifying screen X ray, Lead letter (A-Z),Letter  figures (0-9) and R &amp; L</t>
  </si>
  <si>
    <t>Availability of Accessories for X ray</t>
  </si>
  <si>
    <t>Availability of functional CT-scan machine</t>
  </si>
  <si>
    <t>60 MA X ray machine (Mobile)</t>
  </si>
  <si>
    <t>Availability of functional Portable X-ray Machine</t>
  </si>
  <si>
    <t xml:space="preserve">2 one general purpose &amp; one for Obstetric purpose
</t>
  </si>
  <si>
    <t>Availability of functional Ultrasonography</t>
  </si>
  <si>
    <t>At least 1</t>
  </si>
  <si>
    <t>Availability of functional Dental X-Ray Machine</t>
  </si>
  <si>
    <t>300 MA X ray machine &amp; 100 MA X ray machine</t>
  </si>
  <si>
    <t xml:space="preserve">Availability of  functional X-ray machines </t>
  </si>
  <si>
    <t>TLD badges</t>
  </si>
  <si>
    <t>Lead apron with hanger, lead shield</t>
  </si>
  <si>
    <t>X ray films, Developer, Fixer, USG gel, printing paper</t>
  </si>
  <si>
    <t>Availability Consumables</t>
  </si>
  <si>
    <t xml:space="preserve">Radiographers are skilled to operating equipment </t>
  </si>
  <si>
    <t>Training on radiation safety</t>
  </si>
  <si>
    <r>
      <t xml:space="preserve"> Availability of </t>
    </r>
    <r>
      <rPr>
        <sz val="11"/>
        <color indexed="8"/>
        <rFont val="Calibri"/>
        <family val="2"/>
        <scheme val="minor"/>
      </rPr>
      <t xml:space="preserve">Darkroom Asset. </t>
    </r>
    <r>
      <rPr>
        <sz val="11"/>
        <rFont val="Calibri"/>
        <family val="2"/>
        <scheme val="minor"/>
      </rPr>
      <t xml:space="preserve"> </t>
    </r>
  </si>
  <si>
    <t>100-2, 200-3, 300-5, 400-7, 500-9</t>
  </si>
  <si>
    <t>Availability of Radiographer</t>
  </si>
  <si>
    <t>100-200 -1
200-400- 2
&gt;400 - 3</t>
  </si>
  <si>
    <t>Availability of Radiologist</t>
  </si>
  <si>
    <t>Radiology department  has installed fire Extinguisher  that is Class A , Class B C type or ABC type</t>
  </si>
  <si>
    <t>Radiology has sufficient fire  exit to permit safe escape to its occupant at time of fire</t>
  </si>
  <si>
    <t>X ray department should not be located adjacent to patient care area</t>
  </si>
  <si>
    <t>Thickness of walls at X room are as AERB safety code</t>
  </si>
  <si>
    <t>Windows and door in X ray room is provided with lead lining</t>
  </si>
  <si>
    <t xml:space="preserve">Floors of the Radiology department are non slippery and even </t>
  </si>
  <si>
    <t>Stabilizer is provided for X-ray machine</t>
  </si>
  <si>
    <t xml:space="preserve">Switch Boards other electrical installation are intact </t>
  </si>
  <si>
    <t>X-ray - does not have temporary connections and loosely hanging wires</t>
  </si>
  <si>
    <t xml:space="preserve">No cris cross in the movement patient traffic and services flow Should be near emergency department </t>
  </si>
  <si>
    <t>Check for the adequacy X-ray machines as per load</t>
  </si>
  <si>
    <t xml:space="preserve">No of X ray machines as per load </t>
  </si>
  <si>
    <t>2-3 meters</t>
  </si>
  <si>
    <t>Waiting area with sitting facility</t>
  </si>
  <si>
    <t>For USG</t>
  </si>
  <si>
    <t xml:space="preserve">Attached toilet facility available </t>
  </si>
  <si>
    <t>Room housing shall not be less than 18 sq m, any dimension not less than 4m</t>
  </si>
  <si>
    <t>Room Size of X ray unit is  as per AERB safety code</t>
  </si>
  <si>
    <t xml:space="preserve">Free radiology services for Pregnant women and infant </t>
  </si>
  <si>
    <t>Form F for USG under PNDT maintained for scan of pregnant woman</t>
  </si>
  <si>
    <t xml:space="preserve">Radiology staff do not discuss the lab result outside. And reports are kept in secure place </t>
  </si>
  <si>
    <t xml:space="preserve">Radiology  has system to ensure the confidentiality of the reports generated </t>
  </si>
  <si>
    <t xml:space="preserve">provision of screen </t>
  </si>
  <si>
    <t>USG  department  has provision of privacy while taking  sonography</t>
  </si>
  <si>
    <t>X ray department  has provision of privacy while taking  X ray.</t>
  </si>
  <si>
    <t>Check the availability of ramp in OPD/ X ray room</t>
  </si>
  <si>
    <t xml:space="preserve">Female attendant should accompany female patients during radiological procedures </t>
  </si>
  <si>
    <t>Services are delivered in a manner that is sensitive to gender, religious and cultural needs, and there are no barrier on account of physical  economic, cultural or social reasons</t>
  </si>
  <si>
    <t xml:space="preserve">Reports are provided to Patient in proper printed format </t>
  </si>
  <si>
    <t>User charges in r/o X ray services are displayed at entrance</t>
  </si>
  <si>
    <t>Timing for taking X ray  and collection of reports are displayed outside the X ray department</t>
  </si>
  <si>
    <t>Radiation hazard sign and caution for pregnant women and children</t>
  </si>
  <si>
    <t>Display of cautionary signage outside the X ray department</t>
  </si>
  <si>
    <t>Notice in local language is displayed at entrance of  USG department that  All persons including the employer, 
employee or any other person associated with department shall not conduct or associate with or help in carrying out detection or disclosure of sex of foetus in any manner</t>
  </si>
  <si>
    <t>Display of PNDT Notice at USG</t>
  </si>
  <si>
    <t>Availability of CT scan facility</t>
  </si>
  <si>
    <t xml:space="preserve"> Pre natal diagnostic procedure: Ultrasonography, Fetoscopy</t>
  </si>
  <si>
    <t>Availability of ultrasound services</t>
  </si>
  <si>
    <t>Dental X-ray. OPG services</t>
  </si>
  <si>
    <t>Availability of Dental X ray Services</t>
  </si>
  <si>
    <t>Barium Swallow, Barium enema, Barium meal,MMR (Miniature mass radiography) Chest</t>
  </si>
  <si>
    <t>Availability of special radio graphy services</t>
  </si>
  <si>
    <t>for chest, bones, skull, spine and  abdomen.</t>
  </si>
  <si>
    <t>Availability of X ray services</t>
  </si>
  <si>
    <t>Availability of USG services for Pregnant women</t>
  </si>
  <si>
    <t>Emergency radiology  services are available for selected procedure 24X7</t>
  </si>
  <si>
    <t xml:space="preserve">All radiology services are available in routine working hours </t>
  </si>
  <si>
    <t xml:space="preserve">Checklist for Radiology Department </t>
  </si>
  <si>
    <t>Pharmacy Score</t>
  </si>
  <si>
    <t xml:space="preserve">Waiting time for Pharmacy Counter </t>
  </si>
  <si>
    <t>Percentage of irrational use of drugs/overprescription</t>
  </si>
  <si>
    <t>No. of antibiotic prescribed /No. of patient admiited or consulted</t>
  </si>
  <si>
    <t>Antibiotic rate</t>
  </si>
  <si>
    <t xml:space="preserve">No of advere drug reaction per thosuand patients </t>
  </si>
  <si>
    <t xml:space="preserve">Proportion of prescription found prescribing non generic drugs </t>
  </si>
  <si>
    <t>% of drugs expired during the months</t>
  </si>
  <si>
    <t xml:space="preserve">Turn Around time for dispensing medicine at Pharmacy </t>
  </si>
  <si>
    <t>Number of stock out situations in Vital  category medicines</t>
  </si>
  <si>
    <t>Expenditure on drugs procured throughlocal purchase for BPL patient</t>
  </si>
  <si>
    <t xml:space="preserve">Percentage of drugs available against essential drug list for IPD </t>
  </si>
  <si>
    <t>Percentage of drugs available against essential drug list for OPD</t>
  </si>
  <si>
    <t>Storage and compilation of records of prescription audit</t>
  </si>
  <si>
    <t>Pharmacy department co ordinate the prescription audit</t>
  </si>
  <si>
    <t>Work instruction for storing drugs, Cold chain management</t>
  </si>
  <si>
    <t xml:space="preserve">Department has documented   system for  periodic random check and quality  testing of drugs </t>
  </si>
  <si>
    <t>Department has documented procedure for storage of narcotic and psychotropic drugs</t>
  </si>
  <si>
    <t>Department has documented procedure for rational use of drugs and prescription audit</t>
  </si>
  <si>
    <t>Department has documented procedure for maintaining near expiry drugs at store and pharmacy</t>
  </si>
  <si>
    <t>Department has documented procedure for maintenance of temperature of ILR/Deep freezer /refrigerators</t>
  </si>
  <si>
    <t>Department has documented procedure for issue of the drugs in emergency condition</t>
  </si>
  <si>
    <t>Department has documented procedure of indenting the drugs to patient care area</t>
  </si>
  <si>
    <t>Department has documented procedure for dispensing of medicines at Pharmacy</t>
  </si>
  <si>
    <t>Department has documented procedure for disposal of expired drugs</t>
  </si>
  <si>
    <t>Department has documented procedure for storage of drugs</t>
  </si>
  <si>
    <t xml:space="preserve">Department has documented procedure for  reception of drugs and items </t>
  </si>
  <si>
    <t>Department has documented procedure for local purchase of drugs/ generic drug stores</t>
  </si>
  <si>
    <t>Department has documented procedure for indent the drugs and items from district drug  warehouse</t>
  </si>
  <si>
    <t>By drug controller/State Drug quality Assurance</t>
  </si>
  <si>
    <t>Periodic and random sampling of the drugs for Quality Assurance</t>
  </si>
  <si>
    <t>Physical verification of the inventory by Pharmacist/hospital manager at periodic intervals</t>
  </si>
  <si>
    <t>Disposal of expired drugs as per state guidelines</t>
  </si>
  <si>
    <t xml:space="preserve">Check for Pharmacist are aware of Hospital Antibiotic Policy </t>
  </si>
  <si>
    <t xml:space="preserve">Pharmacy has adequate facility for storage of records </t>
  </si>
  <si>
    <t>Records are maintained for  Pharmacy</t>
  </si>
  <si>
    <t xml:space="preserve">Pharmacy  records are labeled and indexed </t>
  </si>
  <si>
    <t>Bin cards, indent forms etc</t>
  </si>
  <si>
    <t>Pharmacy has list of high risk drugs are available</t>
  </si>
  <si>
    <t>Hospital has system to review the prescription as per drug formulary and STG</t>
  </si>
  <si>
    <t>Hospital has system to review the drug formulary as per EDL at defined intervals</t>
  </si>
  <si>
    <t xml:space="preserve">Drug formulary is available with doctors and nurses/ clinical table </t>
  </si>
  <si>
    <t>Hospital has its own drug formulary based on EDL</t>
  </si>
  <si>
    <t>There is system of conducting periodic prescription audit to ensure that only generic drugs are prescribed</t>
  </si>
  <si>
    <t xml:space="preserve">Facility  has enabling order from state for writing drugs in generic name only </t>
  </si>
  <si>
    <t xml:space="preserve">Facility provide list of drugs available to different departments as per essential drug list </t>
  </si>
  <si>
    <t>Facility has essential drug list as per State guideline</t>
  </si>
  <si>
    <t xml:space="preserve">Drugs are purchased in generic name only </t>
  </si>
  <si>
    <t xml:space="preserve">Pharmacist adhere to their respective dress code </t>
  </si>
  <si>
    <t>License for storing spirit</t>
  </si>
  <si>
    <t>Availability of power back for cold chain</t>
  </si>
  <si>
    <t xml:space="preserve">Availability of power back in Pharmacy </t>
  </si>
  <si>
    <t>No condemned/Junk material in the Pharmacy and drug store</t>
  </si>
  <si>
    <t>Security arrangement at pharmacy</t>
  </si>
  <si>
    <t>Temperature control and ventilation in pharmacy</t>
  </si>
  <si>
    <t>Adequate Illumination at dispensing counter</t>
  </si>
  <si>
    <t>Adequate Illumination at drug store</t>
  </si>
  <si>
    <t>Facility maintains the list of narcotic and psychotropic drugs available at facility</t>
  </si>
  <si>
    <t>Discarded narcotic drugs are documented with  witness.</t>
  </si>
  <si>
    <t>Hospital has system to discard the expired narcotic drugs</t>
  </si>
  <si>
    <t>Empty ampoules/strips are returned along with narcotic administration detail sheet</t>
  </si>
  <si>
    <t>As per Narcotic act, Narcotic medicines are kept in 2 Keys with 2 locks kept by 2 different persons</t>
  </si>
  <si>
    <t xml:space="preserve">Narcotic medicines are kept in double lock </t>
  </si>
  <si>
    <t xml:space="preserve">Staff is aware of Hold over time of cold storage equipments </t>
  </si>
  <si>
    <t>ILR and deep freezer has functional alarm system</t>
  </si>
  <si>
    <t>Check thermometer in ILR is in hanging position</t>
  </si>
  <si>
    <t>Temp. of Deep freezer cabinet is maintained between -15OC to -25OC.Daily temperature log are maintained</t>
  </si>
  <si>
    <t xml:space="preserve">There is system in place to maintain temperature chart of  deep freezers </t>
  </si>
  <si>
    <t>Temp. of ILR: Min +2OC to 8Oc in case of power failure min temp. +10OC . Daily temperature log are maintained</t>
  </si>
  <si>
    <t xml:space="preserve">There is system in place to maintain temperature chart of ILR  </t>
  </si>
  <si>
    <t>ILR and deep freezer have functional  temperature monitoring devices</t>
  </si>
  <si>
    <t>Work instruction for storage of vaccines are displayed at point of use</t>
  </si>
  <si>
    <t>(Top to bottom) : Hep B, DPT, DT, TT, BCG, Measles, OPV</t>
  </si>
  <si>
    <t xml:space="preserve">Check vaccines are kept in sequence </t>
  </si>
  <si>
    <t>Hospital has system to take medicines from store in case of emergency or if required urgently</t>
  </si>
  <si>
    <t>Drugs are categorized in Vital, Essential and Desirable</t>
  </si>
  <si>
    <t xml:space="preserve">Drug store has  inventory management software </t>
  </si>
  <si>
    <t xml:space="preserve">Reorder level is defined for each category of drugs </t>
  </si>
  <si>
    <t xml:space="preserve">Stores has defined minimum stock for each category of drug as per there consumption pattern </t>
  </si>
  <si>
    <t xml:space="preserve">First expiry first out system is established for drugs </t>
  </si>
  <si>
    <t>Facility uses bin card system</t>
  </si>
  <si>
    <t xml:space="preserve">Physical verification of inventory is done periodically </t>
  </si>
  <si>
    <t xml:space="preserve">There is a system of  periodic random quality testing of drugs </t>
  </si>
  <si>
    <t>Drug store has system to inform the patient care areas about near expiry/expired drugs</t>
  </si>
  <si>
    <t>Drug store has system to check the expiry of drugs</t>
  </si>
  <si>
    <t>Dispensing counter has system to check the expiry of drugs</t>
  </si>
  <si>
    <t>Pallets are provided if required to store at floor</t>
  </si>
  <si>
    <t>Drugs are not stored at floor and adjacent to wall</t>
  </si>
  <si>
    <t>Medications that are considered light-sensitive will be stored in closed drawers.</t>
  </si>
  <si>
    <t>Drugs and consumables are stored away from water and sources of  heat,
direct sunlight etc.</t>
  </si>
  <si>
    <t xml:space="preserve">Drug store and pharmacy has system of inventory Management </t>
  </si>
  <si>
    <t xml:space="preserve">There is separate shelf /rack for storage near expiry drugs </t>
  </si>
  <si>
    <t>Sound alike and look alike medicines are stored separately in patient care area and pharmacy</t>
  </si>
  <si>
    <r>
      <rPr>
        <sz val="7"/>
        <color theme="1"/>
        <rFont val="Times New Roman"/>
        <family val="1"/>
      </rPr>
      <t xml:space="preserve"> </t>
    </r>
    <r>
      <rPr>
        <sz val="11"/>
        <color theme="1"/>
        <rFont val="Calibri"/>
        <family val="2"/>
        <scheme val="minor"/>
      </rPr>
      <t>Fragile items are not stored at the edges of the shelves.</t>
    </r>
  </si>
  <si>
    <t>Heavy items are stored at lower shelves/racks</t>
  </si>
  <si>
    <t xml:space="preserve">Product of similar name and different strength are stored separately </t>
  </si>
  <si>
    <t>Stock is arranged neatly in alphabetic order with name facing the front.</t>
  </si>
  <si>
    <t>All the shelves/racks containing medicines  are labelled in  pharmacy and drug store</t>
  </si>
  <si>
    <t>There is specified place to store medicines in Pharmacy and drug store</t>
  </si>
  <si>
    <t>Hospital has system for placing requisition to district drug store</t>
  </si>
  <si>
    <t xml:space="preserve">Facility has a established procedures for local purchase of drugs in emergency conditions </t>
  </si>
  <si>
    <t>Staff is trained for forecast  the requirement using scientific system</t>
  </si>
  <si>
    <t>Forecasting  of drugs and consumables  is done scientifically  based on consumption and disease load</t>
  </si>
  <si>
    <t xml:space="preserve">Drug store has process to consolidate and calculate the consumption of all drugs and consumables </t>
  </si>
  <si>
    <t xml:space="preserve">Operating instructions for ILR/ Deep Freezers are available at cold chain room </t>
  </si>
  <si>
    <t xml:space="preserve">Calibration of thermometers at cold chain room </t>
  </si>
  <si>
    <t>ILR, Deep freezer and Refrigerator</t>
  </si>
  <si>
    <t>Racks ,Cupboards, Sectional Drawer cabinet/ Shelves, Work table</t>
  </si>
  <si>
    <t>Storage furniture for drug store</t>
  </si>
  <si>
    <t>ILR, Deep Freezers, Insulated carrier boxes with ice packs,</t>
  </si>
  <si>
    <t xml:space="preserve">Availability of Equipment for maintenance of Cold chain </t>
  </si>
  <si>
    <t>As per Sate EDL</t>
  </si>
  <si>
    <t xml:space="preserve">Availability of Consumables </t>
  </si>
  <si>
    <t>As per State EDL</t>
  </si>
  <si>
    <t>Vitamins and nutritional supplement</t>
  </si>
  <si>
    <t>Surgical accessories for Eye</t>
  </si>
  <si>
    <t>Vaccine drug and logistics</t>
  </si>
  <si>
    <t>Other drugs and materials</t>
  </si>
  <si>
    <t>Hormonal Preparation</t>
  </si>
  <si>
    <t>Drugs used on Obstetrics and Gynaecology</t>
  </si>
  <si>
    <t>Drugs acting on uro genital system</t>
  </si>
  <si>
    <t>Drugs acting on respiratory system</t>
  </si>
  <si>
    <t>Drugs acting on central/Peripheral Nervous system</t>
  </si>
  <si>
    <t>Drugs acting on cardio vascular system</t>
  </si>
  <si>
    <t>Drugs acting on Digestive system</t>
  </si>
  <si>
    <t>Anti allergic</t>
  </si>
  <si>
    <t>Eye and ENT drops</t>
  </si>
  <si>
    <t>IV fluids and plasma expenders</t>
  </si>
  <si>
    <t>Dressing material</t>
  </si>
  <si>
    <t>Anti Diarrhoeal</t>
  </si>
  <si>
    <t>Antibiotics</t>
  </si>
  <si>
    <t>Analgesics/ Antipyretics/Anti inflammatory</t>
  </si>
  <si>
    <t>Staff is skilled for maintaining pharmacy records and bin  cards</t>
  </si>
  <si>
    <t>Staff is skilled for estimation of the requirement and proper storage of the drugs</t>
  </si>
  <si>
    <t xml:space="preserve">Prescription Audit </t>
  </si>
  <si>
    <t xml:space="preserve">Rational use of drugs </t>
  </si>
  <si>
    <t xml:space="preserve"> Cold chain management  of ILR and deep freezer</t>
  </si>
  <si>
    <t>Inventory management</t>
  </si>
  <si>
    <t>Availability of Pharmacist</t>
  </si>
  <si>
    <t>Pharmacy has installed fire Extinguisher  that is Class A , Class B C type or ABC type</t>
  </si>
  <si>
    <t>Department has sufficient fire  exit to permit safe escape to its occupant at time of fire</t>
  </si>
  <si>
    <t>Pharmacy has plan for  safe storage and handling of potentially flammable materials.</t>
  </si>
  <si>
    <t xml:space="preserve">Floors of the Pharmacy department are non slippery and even </t>
  </si>
  <si>
    <t>Windows of drug store have grills and wire meshwork</t>
  </si>
  <si>
    <t>Stabilizer is provided for cold chain room</t>
  </si>
  <si>
    <t>Pharmacy does not have temporary connections and loosely hanging wires</t>
  </si>
  <si>
    <t>Receipt and Inspection area at one side and issue area on the other side</t>
  </si>
  <si>
    <t>Unidirectional flow of goods in the Pharmacy .</t>
  </si>
  <si>
    <t>Adeqauate No of drug dispensing counter as per load</t>
  </si>
  <si>
    <t>Availability of adequate circulation area for easy moment of staff , drugs and carts</t>
  </si>
  <si>
    <t>Dedicated area for cold chain management</t>
  </si>
  <si>
    <t>Demarcated area for keeping instruments and consumables</t>
  </si>
  <si>
    <t>Demarcated are of keeping near expiry drugs</t>
  </si>
  <si>
    <t>Storage of sprit etc.</t>
  </si>
  <si>
    <t>Dedicated area for keeping inflammables</t>
  </si>
  <si>
    <t>Dedicated area for keeping medical gases</t>
  </si>
  <si>
    <t xml:space="preserve">Dispensary counter has provision of shade    </t>
  </si>
  <si>
    <t>Pharmacy has  patients sitting  arrangement as per requirement</t>
  </si>
  <si>
    <t xml:space="preserve">Dispensary  has adequate waiting space  as per load </t>
  </si>
  <si>
    <t xml:space="preserve">Minimum space required is 250sq F or                          5% of average OPD X 0.8 sq m.                     </t>
  </si>
  <si>
    <t>Hospital has allocated space for Pharmacy in OPD</t>
  </si>
  <si>
    <t>Local purchase of stock out drugs/ Reimbursement of expenditure to the beneficiaries</t>
  </si>
  <si>
    <t xml:space="preserve">Free drugs  for BPL patients </t>
  </si>
  <si>
    <t>Check that  patient party has not incurred expenditure on purchasing drugs or consumables from outside.</t>
  </si>
  <si>
    <t>Pharmacy provides generic drug list to all hospital department</t>
  </si>
  <si>
    <t>Free drugs and consumables for JSSK beneficiaries</t>
  </si>
  <si>
    <t>Method of Administration /taking of  the medicines is informed to patient/ their relative by pharmacist as per  doctors prescription in OPD Pharmacy</t>
  </si>
  <si>
    <t>Check for availability of ramp and goods trolley/ cart</t>
  </si>
  <si>
    <t>Pharmacy has easy access for moment of goods</t>
  </si>
  <si>
    <t>Availability of separate Queue for Male and female at dispensing counter</t>
  </si>
  <si>
    <t>User charges in r/o services are displayed at entrance of generic drug store</t>
  </si>
  <si>
    <t>Timing for dispensing counter of pharmacy   are displayed</t>
  </si>
  <si>
    <t xml:space="preserve">Status of availability of drugs  is updated daily </t>
  </si>
  <si>
    <t>List of Drugs available displayed at Pharmacy</t>
  </si>
  <si>
    <t>Directional signage's are displayed in hospital for easy access to Pharmacy/Generic drug store</t>
  </si>
  <si>
    <t>Cold chain management services</t>
  </si>
  <si>
    <t>Storage of drugs</t>
  </si>
  <si>
    <t>Functional jan ayushdhalya in premises or equivalent</t>
  </si>
  <si>
    <t>Generic Drug Store</t>
  </si>
  <si>
    <t xml:space="preserve">Functional dispensary </t>
  </si>
  <si>
    <t>Dispensing of Medicines and consumables for OPD Patients</t>
  </si>
  <si>
    <t xml:space="preserve">Paediatric Dosages FDC 6, FDC 10, Efavirenz, Cotrimoxazole </t>
  </si>
  <si>
    <t xml:space="preserve">Availability of Drugs for Paediatric HIV management </t>
  </si>
  <si>
    <t xml:space="preserve">Zidovudine, Stavudine, Lamivudine, Nevirapine in combination as per NACO </t>
  </si>
  <si>
    <t xml:space="preserve">Availability of ARV Drugs under NACP </t>
  </si>
  <si>
    <t xml:space="preserve">Rifampicin, Clofazimine, Dapsone </t>
  </si>
  <si>
    <t xml:space="preserve">Availability of Drugs under NLEP </t>
  </si>
  <si>
    <t>Availability of Drugs under RNTBCP</t>
  </si>
  <si>
    <t>Chloroquine, Primaquine, ACT (Artemisinin Combination Therapy)</t>
  </si>
  <si>
    <t>Availability of Drugs under NVBDCP</t>
  </si>
  <si>
    <t xml:space="preserve">Generic Drug store is operational 24X7 </t>
  </si>
  <si>
    <t xml:space="preserve">Facility ensure access to drug store after OPD hours
</t>
  </si>
  <si>
    <t xml:space="preserve">Dispensary services are available in OPD hours </t>
  </si>
  <si>
    <t xml:space="preserve">Patient feedback on quality of food </t>
  </si>
  <si>
    <t>Patient feedback on cleanliness of linen</t>
  </si>
  <si>
    <t>Waiting time for getting death certificate</t>
  </si>
  <si>
    <t>Waiting time for getting handicap certificate</t>
  </si>
  <si>
    <t xml:space="preserve">Death Audit Score </t>
  </si>
  <si>
    <t>No. of special diets (diabetic, hypertensive, semi solid or other diet) in the month*100/tital no. of diets provided in the month</t>
  </si>
  <si>
    <t>Proportion of special diets</t>
  </si>
  <si>
    <t>Time elapsed between collection of used linen and receiving clean linen</t>
  </si>
  <si>
    <t>Cycle for laundry services</t>
  </si>
  <si>
    <t xml:space="preserve">Proportion of newborn deaths audited </t>
  </si>
  <si>
    <t xml:space="preserve">Proportion of maternal deaths audited </t>
  </si>
  <si>
    <t>No. of meals provided in the month/no. of times meal served in a day * bed days</t>
  </si>
  <si>
    <t>Diet Index</t>
  </si>
  <si>
    <t>No. of bed sheet washed in a month/Patient bed days in month</t>
  </si>
  <si>
    <t xml:space="preserve">Linen Index </t>
  </si>
  <si>
    <t xml:space="preserve">No of cases for which death audit is done </t>
  </si>
  <si>
    <t xml:space="preserve">No of cases for which medical audit done </t>
  </si>
  <si>
    <t>Storage and compilation of records death audit</t>
  </si>
  <si>
    <t>Storage and compilation of records medical  audit</t>
  </si>
  <si>
    <t>Dietary department, laundry and medical record department</t>
  </si>
  <si>
    <t>Work instructions are displayed for hospital cleaniness</t>
  </si>
  <si>
    <t>Work instruction/clinical  protocols are  displayed in Medical Record Department</t>
  </si>
  <si>
    <t>Work instruction/clinical  protocols are displayed in Laundry Department</t>
  </si>
  <si>
    <t>Work instruction/clinical  protocols are displayed in Dietary Department</t>
  </si>
  <si>
    <t xml:space="preserve">Security department has documented procedure for training and drills of security staff </t>
  </si>
  <si>
    <t>Security department has documented procedure for electrical safety</t>
  </si>
  <si>
    <t>Security department has documented procedure for fire safety in hospital</t>
  </si>
  <si>
    <t>Security department has documented procedure for visiting hours in patient care area</t>
  </si>
  <si>
    <t xml:space="preserve">Security department has documented procedure for control of incoming and outgoing items  </t>
  </si>
  <si>
    <t>Security department has documented procedure for duty hours</t>
  </si>
  <si>
    <t>Linen department has documented procedure corrective and preventive maintenance of laundry equipments</t>
  </si>
  <si>
    <t>Linen department has documented procedure for condemnation of linen</t>
  </si>
  <si>
    <t>Linen department has documented procedure for physical verification of the linen for cleanliness or torn out</t>
  </si>
  <si>
    <t>Linen department has documented procedure for distribution of linen in all patient care area</t>
  </si>
  <si>
    <t>Linen department has documented procedure for sluicing of the blood/ body fluid stained linen</t>
  </si>
  <si>
    <t>Linen department has documented procedure for collection, sorting and cleaning of linen</t>
  </si>
  <si>
    <t xml:space="preserve">Diet department has documented procedure for checkups of kitchen workers at defined intervals </t>
  </si>
  <si>
    <t xml:space="preserve">Diet department has documented procedure for cleaning of kitchen and utensils </t>
  </si>
  <si>
    <t>Diet department has documented procedure for disposal of remaining food</t>
  </si>
  <si>
    <t>Diet department has documented procedure to check the quality of food provided to the patient</t>
  </si>
  <si>
    <t>Diet department has documented procedure for preparation and distribution of food</t>
  </si>
  <si>
    <t xml:space="preserve">Diet department has documented procedure for procurement of food items </t>
  </si>
  <si>
    <t>Diet department has documented procedure for calculation of diet required in wards</t>
  </si>
  <si>
    <t xml:space="preserve">Diet department has documented procedure for diet schedule </t>
  </si>
  <si>
    <t xml:space="preserve">Record department has documented procedure for pest and rodent control </t>
  </si>
  <si>
    <t>Record Department has documented procedure for retention of records</t>
  </si>
  <si>
    <t>Record Department has documented procedure for issuing of the records</t>
  </si>
  <si>
    <t>Record Department has documented procedure for receiving, compiling,  and maintaining records</t>
  </si>
  <si>
    <t>Record Department has documented procedure for indexing of the records</t>
  </si>
  <si>
    <t>Standard operating procedure for Medical record Department has been prepared and approved</t>
  </si>
  <si>
    <t>Standard operating procedure for Laundry Department has been prepared and approved</t>
  </si>
  <si>
    <t>Standard operating procedure for Dietary department has been prepared and approved</t>
  </si>
  <si>
    <t xml:space="preserve">Kitchen is has system of regular external inspection by Municipal/ FDA authorities </t>
  </si>
  <si>
    <t>Hospital  has system to take feed back regarding cleanliness of linen provided</t>
  </si>
  <si>
    <t>Hospital has system to take feed back regarding quality of diet</t>
  </si>
  <si>
    <t>Daily disposal of food waste with general waste</t>
  </si>
  <si>
    <t xml:space="preserve">No stray animals in the facility/ Patient Care areas </t>
  </si>
  <si>
    <t xml:space="preserve">Floors are clean </t>
  </si>
  <si>
    <t xml:space="preserve">Surface &amp; fixtures are visibly clean with no dust or debris </t>
  </si>
  <si>
    <t>Facility layout ensures separation of routes for clean and dirty items in laundry</t>
  </si>
  <si>
    <t>Facility layout ensures separation of routes for clean and dirty items in kitchen</t>
  </si>
  <si>
    <t>Proper cleaning of items used for  preparation and cooking of food</t>
  </si>
  <si>
    <t xml:space="preserve">Cleaning of washing equipments </t>
  </si>
  <si>
    <t>Decontamination of heavily soiled linen</t>
  </si>
  <si>
    <t xml:space="preserve">Check the cleanliness and how frequent they clean it </t>
  </si>
  <si>
    <t xml:space="preserve">Cleaning of utensils and food trolleys </t>
  </si>
  <si>
    <t xml:space="preserve">Ask the cleanliness and ask staff how frequent they clean it </t>
  </si>
  <si>
    <t xml:space="preserve">Cleaning and decontamination of food preparation surfaces like cutting board </t>
  </si>
  <si>
    <t xml:space="preserve">No reuse of disposable gloves,  caps and aprons. </t>
  </si>
  <si>
    <t>Availability of gum boats for laundry</t>
  </si>
  <si>
    <t>Availability of Heavy duty gloves for laundry</t>
  </si>
  <si>
    <t>Availability of caps</t>
  </si>
  <si>
    <t>Availability of apron</t>
  </si>
  <si>
    <t>Clean gloves are available for distribution of food</t>
  </si>
  <si>
    <t>Availability of soap with soap dish/ liquid antiseptic with dispenser</t>
  </si>
  <si>
    <t>Availability of Running Water (Hot and cold)</t>
  </si>
  <si>
    <t>Preferably in preparation and cooking area</t>
  </si>
  <si>
    <t>Availability of hand washing Facility in kitchen</t>
  </si>
  <si>
    <t>To patient/next kin to patient</t>
  </si>
  <si>
    <t>Medical records are issued to authorized personnel only</t>
  </si>
  <si>
    <t>In case of MLC</t>
  </si>
  <si>
    <t xml:space="preserve">Medical record department has procedure for production of records in Courts of law when summoned </t>
  </si>
  <si>
    <t>Medical records department has system for retrieval of records</t>
  </si>
  <si>
    <t>Medical record department has procedure for destruction  of old records</t>
  </si>
  <si>
    <t>Retention is as per state guideline</t>
  </si>
  <si>
    <t xml:space="preserve">Medical record department has procedure for retention/Preservation of records </t>
  </si>
  <si>
    <t>Medical record department has system for filling and safe storage of records</t>
  </si>
  <si>
    <t xml:space="preserve">Hospital information system </t>
  </si>
  <si>
    <t>Medical record department has system to generate statistics for administrative  use</t>
  </si>
  <si>
    <t>Submitting the reports to required health authorities (Birth death notification, notification of communicable diseases etc)</t>
  </si>
  <si>
    <t>Medical record department has system to generate statistics for clinical  use</t>
  </si>
  <si>
    <t>As per ICD coding / indexing name, disease, diagnosis, physician and surgical procedure carried out</t>
  </si>
  <si>
    <t>Medical record department has system for ICD coding /indexing the records</t>
  </si>
  <si>
    <t>Checking the records as per checklist for completion</t>
  </si>
  <si>
    <t xml:space="preserve">Medical record department has system to check for completion of records </t>
  </si>
  <si>
    <t>Hospital has procedure for collection, Compilation and maintenance of patient's records after discharge</t>
  </si>
  <si>
    <t xml:space="preserve">Laundry registers are maintained at laundry </t>
  </si>
  <si>
    <t xml:space="preserve">Diet Registers are maintained at Kitchen </t>
  </si>
  <si>
    <t xml:space="preserve">Staff is  adhere to their respective dress code </t>
  </si>
  <si>
    <t>There is designated  in charge for MRD department</t>
  </si>
  <si>
    <t>There is designated  in charge for Dietary department</t>
  </si>
  <si>
    <t>There is designated  in charge for Laundry department</t>
  </si>
  <si>
    <t>Security guards keep vigil</t>
  </si>
  <si>
    <t xml:space="preserve">There is system to check pilferage of linen from ward </t>
  </si>
  <si>
    <t>There is procedure for condemnation of linen</t>
  </si>
  <si>
    <t>There is a system for verifying the quantity of linen received</t>
  </si>
  <si>
    <t>There is a fix time for collection for dirty linen and supply of clean linen</t>
  </si>
  <si>
    <t xml:space="preserve">Hospital has system/ designated person  to check quality of washed linen </t>
  </si>
  <si>
    <t>Linen department has procedure to keep record of daily load received from each department</t>
  </si>
  <si>
    <t>Linen department has procedure for sluicing of soiled, infected and fouled linen</t>
  </si>
  <si>
    <t>Soiled, infected fouled type of linen</t>
  </si>
  <si>
    <t>Linen department has system of sorting of different category of linen before putting in to washing machine</t>
  </si>
  <si>
    <t xml:space="preserve">Infectious and non infectious linen are transported into separate containers / bags </t>
  </si>
  <si>
    <t>Linen are transported into closed leak proof containers /bags</t>
  </si>
  <si>
    <t>Linen department has separate trolley for distribution of clean linen and collection of dirty linen</t>
  </si>
  <si>
    <t>To check the theft and pilferage</t>
  </si>
  <si>
    <t>Linen department has system for Periodic physical verification of linen inventory</t>
  </si>
  <si>
    <t>Patient, staff and bed linen</t>
  </si>
  <si>
    <t>Hospital/ department has inventory of total linen available with category wise distribution in every area</t>
  </si>
  <si>
    <t xml:space="preserve">at least 5 sets for each functional bed </t>
  </si>
  <si>
    <t xml:space="preserve">Hospital has sufficient set of linen available per bed </t>
  </si>
  <si>
    <t>There is system to replenish raw food material</t>
  </si>
  <si>
    <t>Department maintained stock and expenditure register in Kitchen</t>
  </si>
  <si>
    <t>There is practice of calculating and maintaining buffer stock in Kitchen</t>
  </si>
  <si>
    <t>Dietary department has procedure to collect and dispose of kitchen garbage at defined interval and place</t>
  </si>
  <si>
    <t>There is designated person preferably nurse in Ward to check the Quality of food</t>
  </si>
  <si>
    <t>Dietary department has system to check the quality of food provided to patient</t>
  </si>
  <si>
    <t xml:space="preserve">Distribution of the food is done in covered food trolleys </t>
  </si>
  <si>
    <t>Ensure diet is supplied at defined duration.</t>
  </si>
  <si>
    <t xml:space="preserve">There is a procedure for the distribution of the diet </t>
  </si>
  <si>
    <t>Food is prepared by trained staff, ensuring  standards practices</t>
  </si>
  <si>
    <t xml:space="preserve">All the food items are stored above floor level. </t>
  </si>
  <si>
    <t>Non perishable items are kept in racks/ storage container, in ventilated and rodent proof room</t>
  </si>
  <si>
    <t>Like milk, cheese, butter, egg, vegetables, and fruits</t>
  </si>
  <si>
    <t>Perishable items  are stored in the cold room or refrigerators.</t>
  </si>
  <si>
    <t>Time interval for procurement of Perishable and non perishable items is fixed</t>
  </si>
  <si>
    <t>Dietary department has procedure for procurement  of perishable and non perishable items</t>
  </si>
  <si>
    <t>Dietary department has system to calculate the number of diets to be prepared</t>
  </si>
  <si>
    <t>Hospital has Special diet schedule for the critical ill patients suffering from Heart Disease, Hypertension, Diabetes, Pregnant Women, diarrhoea and renal patients</t>
  </si>
  <si>
    <t xml:space="preserve">                                                                             </t>
  </si>
  <si>
    <t>Hospital has defined diet schedule for the patients.</t>
  </si>
  <si>
    <t>For Laundry, Diet and MRD department</t>
  </si>
  <si>
    <t>Availability of power back up</t>
  </si>
  <si>
    <t>Dietary and laundry department</t>
  </si>
  <si>
    <t>No stray animal/rodent/birds/pests</t>
  </si>
  <si>
    <t>No condemned/Junk material in the MRD</t>
  </si>
  <si>
    <t>No condemned/Junk material in the Laundry</t>
  </si>
  <si>
    <t>No condemned/Junk material in the Diet department</t>
  </si>
  <si>
    <t>Temperature control and ventilation in Medical record Department</t>
  </si>
  <si>
    <t>Temperature control and ventilation in Laundry</t>
  </si>
  <si>
    <t>Temperature control and ventilation in dietary department</t>
  </si>
  <si>
    <t xml:space="preserve">Hospital ensures unauthorised entry into  Medical record department is not permitted </t>
  </si>
  <si>
    <t xml:space="preserve">Hospital ensures unauthorised entry into  Laundry department is not permitted </t>
  </si>
  <si>
    <t xml:space="preserve">Hospital ensures unauthorised entry into  dietary department is not permitted </t>
  </si>
  <si>
    <t>Adequate Illumination at Medical record department</t>
  </si>
  <si>
    <t>Adequate Illumination at Laundry</t>
  </si>
  <si>
    <t>Adequate Illumination at Kitchen</t>
  </si>
  <si>
    <t xml:space="preserve">All equipments are covered under AMC including preventive maintenance </t>
  </si>
  <si>
    <t>Racks and cupboard, table, Sectional Drawer cabinet/ Shelves,</t>
  </si>
  <si>
    <t>Availability of furniture and fixtures for Medical record department</t>
  </si>
  <si>
    <t>Stand/ Hanger for drying of linen, Iron table, Cupboard</t>
  </si>
  <si>
    <t>Availability of furniture and fixtures for laundry department</t>
  </si>
  <si>
    <t>Exhaust fan, Storage containers, Work bench/slab, Utensil stand</t>
  </si>
  <si>
    <t>Availability of furniture and fixtures for Dietary department</t>
  </si>
  <si>
    <t>Computer with scanner</t>
  </si>
  <si>
    <t>Availability of Equipments for Medical record department</t>
  </si>
  <si>
    <t>Washing machine, drier, Iron, Separate trolley for clean and dirty linen</t>
  </si>
  <si>
    <t>Availability of Equipments for Laundry</t>
  </si>
  <si>
    <t xml:space="preserve">Refrigerator, LPG, food trolley and cooking utensils </t>
  </si>
  <si>
    <t>Availability of Equipments &amp; utensils for Dietary department</t>
  </si>
  <si>
    <t>Refrigerator</t>
  </si>
  <si>
    <t>Detergent and disinfectant, Heavy utility gloves, apron.</t>
  </si>
  <si>
    <t>Availability of consumables at laundry department</t>
  </si>
  <si>
    <t>Cap, gowns, gloves, Detergent for cleaning of utensil and Soap for hand washing</t>
  </si>
  <si>
    <t>Availability of consumables at dietary department</t>
  </si>
  <si>
    <t>Laundry staff is skilled for segregating and processing of soiled and infectious linen</t>
  </si>
  <si>
    <t>MRD Staff is skilled for indexing and storage of Medical records</t>
  </si>
  <si>
    <t>Training on Medical record Management</t>
  </si>
  <si>
    <t>Infection Control Management</t>
  </si>
  <si>
    <t>Availability of Data Entry operator for MRD</t>
  </si>
  <si>
    <t>Availability of Cook</t>
  </si>
  <si>
    <t>Availability of washer man</t>
  </si>
  <si>
    <t>Availability of MRD technician</t>
  </si>
  <si>
    <t>Availability of Dietician</t>
  </si>
  <si>
    <t>dietary department and Medical record department</t>
  </si>
  <si>
    <t>Support services has installed fire Extinguisher  that is Class A , Class B C type or ABC type are installed in adeqaute number at every strategic points</t>
  </si>
  <si>
    <t>Dietary Department</t>
  </si>
  <si>
    <t>Dietary Department has plan for  safe storage and handling of potentially flammable materials.</t>
  </si>
  <si>
    <t>dietary department laundry and Medical record department</t>
  </si>
  <si>
    <t>Building  has sufficient fire  exit to permit safe escape to its occupant at time of fire</t>
  </si>
  <si>
    <t xml:space="preserve">Floors of the Support services are non slippery and even </t>
  </si>
  <si>
    <t>Equipments in wet areas like Laundry and Kitchen are equipped with ground fault protection and designed for wet conditions</t>
  </si>
  <si>
    <t>Support services departments does not have temporary connections and loosely hanging wires</t>
  </si>
  <si>
    <t>Unidirectional flow of goods and services in laundry services</t>
  </si>
  <si>
    <t>Unidirectional flow of goods and services in dietary services</t>
  </si>
  <si>
    <t xml:space="preserve">All support services department are connected with intercom </t>
  </si>
  <si>
    <t>Availability of adequate circulation area in MRD</t>
  </si>
  <si>
    <t xml:space="preserve">Availability of adequate circulation area for easy moment of staff, equipments and carts in laundry </t>
  </si>
  <si>
    <t>Availability of adequate circulation area for easy moment of staff , goods and food trolley in dietary department</t>
  </si>
  <si>
    <t xml:space="preserve">Layout as per functional flow that is receipt,  checking of completion of records, indexing and filling of records, storage. </t>
  </si>
  <si>
    <t>Layout as per functional flow that is  from dirty end (receipt) to clean end (Issue). That is receipt, sorting, sluicing, washing, drying, ironing and issue</t>
  </si>
  <si>
    <t>Check laundry department has demarcated and dedicated area for its various activities</t>
  </si>
  <si>
    <t xml:space="preserve"> Layout as per functional flow that is receipt, storage, daily storage, preparation, Cooking   area ,Service area, dish washing area, Garbage collection area and administrative area.</t>
  </si>
  <si>
    <t>Check Dietary department has demarcated and dedicated area for various activities</t>
  </si>
  <si>
    <t>Minimum space requirement is 2.5 to 3,5 sq ft per bed</t>
  </si>
  <si>
    <t>Medical record Department has adequate space as per requirement</t>
  </si>
  <si>
    <t>Minimum space requirement 10sq ft/bed</t>
  </si>
  <si>
    <t>Laundry  Department has adequate space as per requirement</t>
  </si>
  <si>
    <t>15-20 sq ft/bed space requirement for 100 and more than 100 bed hospital.</t>
  </si>
  <si>
    <t>Dietary Department has adequate space as per requirement</t>
  </si>
  <si>
    <t>Free diet for BPL patients and JSSK beneficiaries</t>
  </si>
  <si>
    <t>Availability of free diet</t>
  </si>
  <si>
    <t>Patient records are not shared except the patient until it is authorized by law</t>
  </si>
  <si>
    <t>MRD has system to maintain Confidentiality of patient records</t>
  </si>
  <si>
    <t>Medical records are provided  to patient/ Next to kin on request</t>
  </si>
  <si>
    <t>Availability of departmental signage for support service department</t>
  </si>
  <si>
    <t>Availability of Medical record department</t>
  </si>
  <si>
    <t>Includes Physical infrastructure maintenance and equipment maintenance</t>
  </si>
  <si>
    <t>Availability of maintenance  services 24X7</t>
  </si>
  <si>
    <t>Arrangement for disposal of Bio medical and general waste Inhouse or outsouced</t>
  </si>
  <si>
    <t>Availability of waste disposal services</t>
  </si>
  <si>
    <t>Availability of Housekeeping  services 24X7</t>
  </si>
  <si>
    <t>Availability of functional security services 24 X7</t>
  </si>
  <si>
    <t>Arrangement of laundry services inhouse or outsourced</t>
  </si>
  <si>
    <t>Availability of functional laundry</t>
  </si>
  <si>
    <t>Functional Kitchen within the premise of the hospital</t>
  </si>
  <si>
    <t xml:space="preserve">Availability of operational  Kitchen </t>
  </si>
  <si>
    <t xml:space="preserve">Checklist for Auxillary Services </t>
  </si>
  <si>
    <t xml:space="preserve">Operating instructions for critical equipments are available </t>
  </si>
  <si>
    <t xml:space="preserve">Availability of adequate waiting area 
</t>
  </si>
  <si>
    <t xml:space="preserve">Services are delivered in a manner that is sensitive to gender, religious and cultural needs, and there are no barrier on account of physical  economic, cultural or social reasons </t>
  </si>
  <si>
    <t>The facility provides mortuary services</t>
  </si>
  <si>
    <t>ME A5.8</t>
  </si>
  <si>
    <t>Administration Score</t>
  </si>
  <si>
    <t xml:space="preserve">Administration Score Card </t>
  </si>
  <si>
    <t>Total</t>
  </si>
  <si>
    <t>ME H4.2.</t>
  </si>
  <si>
    <t>Turn over rate of contractual staff</t>
  </si>
  <si>
    <t xml:space="preserve">Staff Satisfaction Score </t>
  </si>
  <si>
    <t>Patient satisfaction Score IPD</t>
  </si>
  <si>
    <t xml:space="preserve"> overall LAMA Rate </t>
  </si>
  <si>
    <t>ME H3.2.</t>
  </si>
  <si>
    <t>Surgical Site, Device related hospital acquired infection rate</t>
  </si>
  <si>
    <t>Hospital acquired infection rate</t>
  </si>
  <si>
    <t>Neonatal mortality per 1000 live births</t>
  </si>
  <si>
    <t>Maternal mortality per 1000 deliveries</t>
  </si>
  <si>
    <t xml:space="preserve">Crude mortality rate </t>
  </si>
  <si>
    <t xml:space="preserve">Average Length of Stay </t>
  </si>
  <si>
    <t>ME H2.2.</t>
  </si>
  <si>
    <t>Proportion of fund/ grant utilized</t>
  </si>
  <si>
    <t>Proportion of obstetric cases out of total IPD</t>
  </si>
  <si>
    <t>Overall discharge rate</t>
  </si>
  <si>
    <t xml:space="preserve">Overall Referral Rate </t>
  </si>
  <si>
    <t>Proportion of BPL patient in hospital</t>
  </si>
  <si>
    <t>No. of meeting held under RKS</t>
  </si>
  <si>
    <t>Nurse to bed ratio</t>
  </si>
  <si>
    <t>Number of beds per 10 thousand</t>
  </si>
  <si>
    <t xml:space="preserve">OPD consultation per Thousand Population </t>
  </si>
  <si>
    <t>IPD per thousand population</t>
  </si>
  <si>
    <t xml:space="preserve">No. of total admissions per thousand population </t>
  </si>
  <si>
    <t>Gantt Chart/Project Management</t>
  </si>
  <si>
    <t>Prateo/Priorization</t>
  </si>
  <si>
    <t>ME G7.4.</t>
  </si>
  <si>
    <t>ME G7.1.</t>
  </si>
  <si>
    <t>There is system to ensure that corrective and preventive action are taken timely</t>
  </si>
  <si>
    <t xml:space="preserve">Departmental Action plan is reviewed periodically  </t>
  </si>
  <si>
    <t>Training has been provided for conducting medical and death audits</t>
  </si>
  <si>
    <t>There is predefined criteria and format for death audit</t>
  </si>
  <si>
    <t>There is predefined criteria and format for prescription audit</t>
  </si>
  <si>
    <t>There is predefined criteria and format for medical audit</t>
  </si>
  <si>
    <t>Prescription audits are conducted at periodic interval</t>
  </si>
  <si>
    <t>Maternal and death audits are conducted as per guideline</t>
  </si>
  <si>
    <t>Death audits are conducted at periodic interval</t>
  </si>
  <si>
    <t>Medical audits are conducted at periodic interval</t>
  </si>
  <si>
    <t>Drug and therapeutic committee for Prescription audits</t>
  </si>
  <si>
    <t>There is established committee for medical and death audit</t>
  </si>
  <si>
    <t xml:space="preserve">Person is designed for co coordinating internal assessment </t>
  </si>
  <si>
    <t>Records of internal assessment are maintained</t>
  </si>
  <si>
    <t>There is process of communicating about the assessment to concerned departments</t>
  </si>
  <si>
    <t>Training of internal assessors is done</t>
  </si>
  <si>
    <t>Internal Assessors are identified</t>
  </si>
  <si>
    <t>Internal audit  schedule  is prepared .</t>
  </si>
  <si>
    <t>Internal audit  plan is prepared .</t>
  </si>
  <si>
    <t>Check for the training records</t>
  </si>
  <si>
    <t xml:space="preserve">Check Staff is  trained for relevant part of SOPs </t>
  </si>
  <si>
    <t xml:space="preserve">Hospital has documented procedure for monthly  review meeting </t>
  </si>
  <si>
    <t>Hospital has documented procedure for training and CMEs  of hospital staff at defined intervals</t>
  </si>
  <si>
    <t xml:space="preserve">Hospital has documented procedure for action planning </t>
  </si>
  <si>
    <t xml:space="preserve">Hospital  has documented  procedure for defining Quality objectives </t>
  </si>
  <si>
    <t>Hospital has documented procedure for control of documents and records</t>
  </si>
  <si>
    <t>Hospital has documented system for Internal audits at defined intervals</t>
  </si>
  <si>
    <t>Hospital has system for periodic review of the standard procedures as and when required</t>
  </si>
  <si>
    <t xml:space="preserve">Hospital has Records of distribution of Standard operating procedure </t>
  </si>
  <si>
    <t xml:space="preserve">Hospital has documented Quality system manual </t>
  </si>
  <si>
    <t>At departmental /Hospital Level</t>
  </si>
  <si>
    <t xml:space="preserve">There is system for reviewing departmental checklist and taking appropriate action </t>
  </si>
  <si>
    <t>External Quality assurance is done on defined interval by SQAC</t>
  </si>
  <si>
    <t>External Quality assurance is done on defined interval by DQAC</t>
  </si>
  <si>
    <t>Daily round schedule is defined and practiced</t>
  </si>
  <si>
    <t>There is procedure for preparing action plan for improving employee satisfaction</t>
  </si>
  <si>
    <t xml:space="preserve">There is procedure to take corrective and preventive action </t>
  </si>
  <si>
    <t xml:space="preserve"> There is procedure for preparing Action plan for improving patient satisfaction</t>
  </si>
  <si>
    <t>ME G2.3.</t>
  </si>
  <si>
    <t>There is procedure for root cause analysis  of Employee satisfaction survey</t>
  </si>
  <si>
    <t>There is procedure for analysis  of Employee satisfaction survey</t>
  </si>
  <si>
    <t>Results of Patient satisfaction survey are recorded and disseminated to concerned staff</t>
  </si>
  <si>
    <t>Root cause analysis is done for low performing attributes</t>
  </si>
  <si>
    <t>Overall department wise/attribute wise score are calculated</t>
  </si>
  <si>
    <t xml:space="preserve">Patient feedback is analyzed on monthly basis </t>
  </si>
  <si>
    <t>There is procedure for compilation of patient  feedback forms</t>
  </si>
  <si>
    <t>ME G2.2.</t>
  </si>
  <si>
    <t>There is procedure to conduct employee satisfaction survey at periodic intervals</t>
  </si>
  <si>
    <t>Adequate sample size is taken to conduct patient satisfaction</t>
  </si>
  <si>
    <t xml:space="preserve">Patient feedback form are available in local language </t>
  </si>
  <si>
    <t xml:space="preserve">There is person designated to co ordinate satisfaction survey </t>
  </si>
  <si>
    <t>ME G2.1.</t>
  </si>
  <si>
    <t>Quality Team DQAC about internal assessment results and action taken</t>
  </si>
  <si>
    <t>Quality team report regularly to DQAC about Key Performance Indicators</t>
  </si>
  <si>
    <t xml:space="preserve">Check how resolution are communicated to staff </t>
  </si>
  <si>
    <t>Resolution of the meeting are effectively communicated to hospital staff</t>
  </si>
  <si>
    <t>Quality team review that all the services mentioned in National Health Program are delivered as per guideline</t>
  </si>
  <si>
    <t>Quality team review that all the services mentioned in RMNCHA  are delivered as per guideline</t>
  </si>
  <si>
    <t xml:space="preserve">Check the meeting records </t>
  </si>
  <si>
    <t>Resource requirement and support from higher level are discussed</t>
  </si>
  <si>
    <t xml:space="preserve">Follow up actions from  previous meetings are reviewed  </t>
  </si>
  <si>
    <t xml:space="preserve">Progress on time bound action plan is reviewed </t>
  </si>
  <si>
    <t>Hospital performance and indicators are reviewed in meeting</t>
  </si>
  <si>
    <t xml:space="preserve">Results for internal /External assessment are discussed in the meeting </t>
  </si>
  <si>
    <t xml:space="preserve">   </t>
  </si>
  <si>
    <t xml:space="preserve">Minutes of meeting are recorded </t>
  </si>
  <si>
    <t>Quality team meets monthly and review the quality activities</t>
  </si>
  <si>
    <t>ME G1.2.</t>
  </si>
  <si>
    <t xml:space="preserve">Team members are aware for of there respective responsibilities </t>
  </si>
  <si>
    <t>MS</t>
  </si>
  <si>
    <t xml:space="preserve">There is designated head of the quality team </t>
  </si>
  <si>
    <t>Hospital Manager</t>
  </si>
  <si>
    <t>There is designated person for co coordinating overall quality assurance program at the facility</t>
  </si>
  <si>
    <t>Check for Office order by designated authority</t>
  </si>
  <si>
    <t>District Quality Team for district hospitals are  Constituted</t>
  </si>
  <si>
    <t xml:space="preserve">Biomedical waste transported in authorized vehicle </t>
  </si>
  <si>
    <t>Annual report to the pollution control board is submitted</t>
  </si>
  <si>
    <t>Disposal of sharp waste as per BMW rule</t>
  </si>
  <si>
    <t>Disposal of solid infectious waste as per BMW rule</t>
  </si>
  <si>
    <t>Disposal of anatomical waste as per BMW rule</t>
  </si>
  <si>
    <t>Display of Bio Hazard sign at the point of use</t>
  </si>
  <si>
    <t>No signs of burning within the premises.</t>
  </si>
  <si>
    <t xml:space="preserve">Facility has secured designated place for storage of Bio Medical waste before disposal </t>
  </si>
  <si>
    <t>There is system for reporting of needle stick injuries</t>
  </si>
  <si>
    <t>Facility ensures availability of post exposure prophylaxis drugs</t>
  </si>
  <si>
    <t>Facility ensures supply of puncture proof containers and needle cutters</t>
  </si>
  <si>
    <t>There is established procedure for daily monitoring of proper segregation of Bio medical waste by a designated person</t>
  </si>
  <si>
    <t xml:space="preserve">Hospital  has policy for identification and segregation of infectious patient </t>
  </si>
  <si>
    <t xml:space="preserve">Facility ensure the availability of good quality disinfectant and cleaning material </t>
  </si>
  <si>
    <t>Staff is trained for preparation of disinfectant solution</t>
  </si>
  <si>
    <t>Disinfectant like hypochlorite, bleaching powder etc.</t>
  </si>
  <si>
    <t>Facility ensure adequate supply of disinfectant at the point of use</t>
  </si>
  <si>
    <t>There is policy for judicious use of personal protective equipments specially sterile gloves</t>
  </si>
  <si>
    <t>Facility ensure adequate and regular supply of personal protective equipments</t>
  </si>
  <si>
    <t>Availability of apron for cleaning staff</t>
  </si>
  <si>
    <t>Availability of mask  for cleaning staff</t>
  </si>
  <si>
    <t>Availability of gum boats for cleaning staff</t>
  </si>
  <si>
    <t>Availability of Heavy duty gloves for cleaning staff</t>
  </si>
  <si>
    <t>Facility ensures uninterrupted and adequate supply of antiseptics</t>
  </si>
  <si>
    <t xml:space="preserve">Check for the records that training have been provided </t>
  </si>
  <si>
    <t>Facility ensures uninterrupted and adequate supply of antiseptic soap and alcohol hand rub in all departments</t>
  </si>
  <si>
    <t xml:space="preserve">Facility Measures the Antibiotic Consumption Rates </t>
  </si>
  <si>
    <t xml:space="preserve">There is procedure for periodic Laboratory Surveillance for Antibiotic Resistance </t>
  </si>
  <si>
    <t>Standard treatment guidelines are followed while developing Antibiotic Policy</t>
  </si>
  <si>
    <t>Policy Includes Rational Use of Antibiotics</t>
  </si>
  <si>
    <t xml:space="preserve">Antibiotic policy includes plan for identifying, transferring , discharging and readmitting patients with specific antimicrobial resistant pathogen </t>
  </si>
  <si>
    <t xml:space="preserve">There is system for reporting Anti Microbial Resistance with in the facility </t>
  </si>
  <si>
    <t xml:space="preserve">Facility has antibiotic policy in place </t>
  </si>
  <si>
    <t>ME F1.6.</t>
  </si>
  <si>
    <t>There is defined format/checklist for monitoring of hand washing and infection control practices</t>
  </si>
  <si>
    <t>Infection control nurse</t>
  </si>
  <si>
    <t>There is designated person for Co coordinating  infection control activities</t>
  </si>
  <si>
    <t>Facility has established procedures for regular monitoring of infection control practices</t>
  </si>
  <si>
    <t>ME F1.5.</t>
  </si>
  <si>
    <t xml:space="preserve">Records of Medical Checkups are available </t>
  </si>
  <si>
    <t xml:space="preserve">Records of immunization available </t>
  </si>
  <si>
    <t>Feedback is given to the respective departments</t>
  </si>
  <si>
    <t>Reports from different department are collated and analyzed</t>
  </si>
  <si>
    <t>There is defined criteria and format for reporting HAI based on clinical observation</t>
  </si>
  <si>
    <t>Sample are taken for culture  to detect HAI in suspected cases.</t>
  </si>
  <si>
    <t>Reports of culture surveillance are collated  and analyzed</t>
  </si>
  <si>
    <t xml:space="preserve">There is defined  format for requisition and reporting of culture surveillance </t>
  </si>
  <si>
    <t xml:space="preserve">Facility has in-house/ linkage with microbiology lab for culture surveillance </t>
  </si>
  <si>
    <t>ME F1.2.</t>
  </si>
  <si>
    <t>Records of Infection control activities are maintained</t>
  </si>
  <si>
    <t xml:space="preserve">ICC meet at periodic time interval </t>
  </si>
  <si>
    <t>Roles and responsibilities are defined and communicated to its members</t>
  </si>
  <si>
    <t>ICC is approved by appropriate authority</t>
  </si>
  <si>
    <t xml:space="preserve">Infection control committee constitute at the facility </t>
  </si>
  <si>
    <t>ME F1.1.</t>
  </si>
  <si>
    <t xml:space="preserve">Staff is trained for detecting , managing and reporting of AEFIs </t>
  </si>
  <si>
    <t xml:space="preserve">Facility has established produce for reporting and follow up of AEFI </t>
  </si>
  <si>
    <t xml:space="preserve">Facility has established has established policy of end of life care </t>
  </si>
  <si>
    <t>Availability of Housekeeping  services</t>
  </si>
  <si>
    <t xml:space="preserve">Disaster management committee has been constituted </t>
  </si>
  <si>
    <t>Availability of security  services</t>
  </si>
  <si>
    <t xml:space="preserve">Hospital has prepared disaster plan </t>
  </si>
  <si>
    <t>Hospital has policy for safe disposal of records</t>
  </si>
  <si>
    <t>Hospital has policy for retention period for different kinds of records</t>
  </si>
  <si>
    <t>Facility has policy for reporting of adverse drug reaction</t>
  </si>
  <si>
    <t xml:space="preserve">Facility provides training on use of STG </t>
  </si>
  <si>
    <t>Facility maintains a list of updated version of STG</t>
  </si>
  <si>
    <t>Facility provides adequate copies of STG to respective department</t>
  </si>
  <si>
    <t>Facility has policy and enabling order for prescribing drugs in generic drug only</t>
  </si>
  <si>
    <t>Hospital identify and communicate the category of patient considered as high risk</t>
  </si>
  <si>
    <t>Hospital identify and communicate the category of patient considered as vulnerable</t>
  </si>
  <si>
    <t>There is policy for periodic monitoring of patient</t>
  </si>
  <si>
    <t>Hospital has policy for maintaining nursing records</t>
  </si>
  <si>
    <t>Hospital has policy for patient hand over during shift change</t>
  </si>
  <si>
    <t xml:space="preserve">There is a policy  for  ensuring  accuracy of verbal/telephonic orders  </t>
  </si>
  <si>
    <t>There is policy for identification of patient  before any clinical procedure</t>
  </si>
  <si>
    <t xml:space="preserve">Telemedicine services are utilized for continual medical education </t>
  </si>
  <si>
    <t xml:space="preserve">There is functional telemedicine centre </t>
  </si>
  <si>
    <t>There is system to check that patient are not unduly referred for the services those can be available at the facility</t>
  </si>
  <si>
    <t>Facility defines and communicate referral criteria for different departments</t>
  </si>
  <si>
    <t xml:space="preserve">Facility ensures the referral patient to public healthcare facilities </t>
  </si>
  <si>
    <t>Facility maintain list of higher centres where patient can be managed.</t>
  </si>
  <si>
    <t xml:space="preserve">There is policy for referral of patient for which services can not be provided at the facility  </t>
  </si>
  <si>
    <t xml:space="preserve">There is a policy  for consultation of  the patient to other specialist with in the hospital </t>
  </si>
  <si>
    <t xml:space="preserve">Facility has established policy for co ordination and handover during interdepartmental transfer </t>
  </si>
  <si>
    <t>Facility has policy for internal adjustment of the patient within cold wards for accommodating patient as extra temporary measure</t>
  </si>
  <si>
    <t>Facility has established plan for accommodating high patient load due to situation like disaster/ mass casualty or disease outbreak</t>
  </si>
  <si>
    <t>Facility updates daily availability of vacant patient beds in different in door units</t>
  </si>
  <si>
    <t>Facility ensures that there is process for admission of patients after routine working hours</t>
  </si>
  <si>
    <t>Records of blacklisted vendors are available with facility</t>
  </si>
  <si>
    <t xml:space="preserve">Actions are taken against non compliance / deviation from contractual obligations </t>
  </si>
  <si>
    <t xml:space="preserve">Regular monitoring and evaluation of staff is done according against defined criteria </t>
  </si>
  <si>
    <t>Facility as defined criteria for assessment of quality of outsourced services</t>
  </si>
  <si>
    <t>ME D12.2.</t>
  </si>
  <si>
    <t>Payment to the outsourced services are made on time</t>
  </si>
  <si>
    <t>Check for  that Contract document has provision for  dedication of payment if quality of services is not good</t>
  </si>
  <si>
    <t>There is system to make payment as per  adequacy and quality of services provided by the vendor</t>
  </si>
  <si>
    <t>Eligibility criteria is explicitly defined as per term of reference</t>
  </si>
  <si>
    <t xml:space="preserve">Selection of outsourced agencies done through competitive tendering system </t>
  </si>
  <si>
    <t xml:space="preserve">Valid contract for disposal for Bio Medical waste with common treatment facility </t>
  </si>
  <si>
    <t>ME D12.1.</t>
  </si>
  <si>
    <t xml:space="preserve">Name plate  have been provided to staff </t>
  </si>
  <si>
    <t xml:space="preserve">I Cards  have been provided to staff </t>
  </si>
  <si>
    <t>Facility has policy for dress code for different cadre of hospital.</t>
  </si>
  <si>
    <t>Facility has  established line of reporting for clinical and administrative staff</t>
  </si>
  <si>
    <t xml:space="preserve">There is provision of Rotatory   posting of staff </t>
  </si>
  <si>
    <t>Duty roster of security staff is prepared, updated and communicated</t>
  </si>
  <si>
    <t>Duty roster of Cleaning staff is prepared, updated and communicated</t>
  </si>
  <si>
    <t>Duty roster of Paramedics is prepared, updated and communicated</t>
  </si>
  <si>
    <t>Duty roster of Nurses is prepared, updated and communicated</t>
  </si>
  <si>
    <t>Duty roster of doctors is prepared, updated and communicated</t>
  </si>
  <si>
    <t>Regular + Contractual MS, Hospital Manager, supervisor, Matron, Ward Master. Pharmacist etc.</t>
  </si>
  <si>
    <t>Job description of Administrative staff is defined and communicated</t>
  </si>
  <si>
    <t>Regular + contractual</t>
  </si>
  <si>
    <t>Job description of  cleaning staff is defined and communicated</t>
  </si>
  <si>
    <t>Job description of security staff is defined and communicated</t>
  </si>
  <si>
    <t>Job description of  ward boy is defined and communicated</t>
  </si>
  <si>
    <t>Job description of counsellor  is defined and communicated</t>
  </si>
  <si>
    <t>Regular + contractual. Lab technician, X ray technician, OT technician, MRD technician etc.</t>
  </si>
  <si>
    <t>Job description of paramedic staff is defined and communicated</t>
  </si>
  <si>
    <t>Job description of nursing staff  is defined and communicated</t>
  </si>
  <si>
    <t>Job description of General duty Doctor is defined and communicated</t>
  </si>
  <si>
    <t>Job description of Specialist Doctor is defined and communicated</t>
  </si>
  <si>
    <t>Indian Tobacco control Act 2003</t>
  </si>
  <si>
    <t>Right to information act 2005</t>
  </si>
  <si>
    <t>Pre conception pre natal diagnostic test 1996</t>
  </si>
  <si>
    <t>Person with disability Act 1995</t>
  </si>
  <si>
    <t>Medical Termination of Pregnancy 1971</t>
  </si>
  <si>
    <t>Nursing Council Act</t>
  </si>
  <si>
    <t>Code of Medical ethics 2002</t>
  </si>
  <si>
    <t>Narcotics and Psychotropic substances act 1985</t>
  </si>
  <si>
    <t>AERB safety code no. AERB/SC/MED-2(Rev 1)</t>
  </si>
  <si>
    <t>Safety code for Medical diagnostic X ray equipment and installation</t>
  </si>
  <si>
    <t>Drug and cosmetic Act 2005</t>
  </si>
  <si>
    <t>Availability of copy of Bio medical waste management and handling rule 1998</t>
  </si>
  <si>
    <t>ME D10.2.</t>
  </si>
  <si>
    <t>Availability of licence for operating lift</t>
  </si>
  <si>
    <t>Availability of certificate of inspection of electrical installation</t>
  </si>
  <si>
    <t xml:space="preserve">Availability of authorization for handling Bio Medical waste from pollution control board </t>
  </si>
  <si>
    <t xml:space="preserve">Availability of valid No objection Certificate from fire safety authority </t>
  </si>
  <si>
    <t>Requirement for funds are sent to state on time</t>
  </si>
  <si>
    <t>Facility prioritize the resource available</t>
  </si>
  <si>
    <t>ME D9.2.</t>
  </si>
  <si>
    <t>Facility provides utilization certificate for funds on time</t>
  </si>
  <si>
    <t>Salaries and compensation are provided to contractual staff on time</t>
  </si>
  <si>
    <t>Payment to ASHA done on time</t>
  </si>
  <si>
    <t>There is no backlog in payment to beneficiaries as per their entitlement under different schemes</t>
  </si>
  <si>
    <t>Funds/Grants provided are utilized in specific time limit</t>
  </si>
  <si>
    <t xml:space="preserve">There is system to track and ensure that funds are received on time </t>
  </si>
  <si>
    <t>ME D9.1.</t>
  </si>
  <si>
    <t>Facility conducts public hearing at regular intervals</t>
  </si>
  <si>
    <t>Facility communicate updated information on Quality of services</t>
  </si>
  <si>
    <t>Community based monitoring/social audits are done at periodic intervals</t>
  </si>
  <si>
    <t>ME D8.2.</t>
  </si>
  <si>
    <t>RKS generates its own resources from donation/leasing of space</t>
  </si>
  <si>
    <t xml:space="preserve">RKS reviews the patient complaint/ feedback and action taken </t>
  </si>
  <si>
    <t>Participation of community representatives/NGO is ensured</t>
  </si>
  <si>
    <t>Minutes of meeting are recorded</t>
  </si>
  <si>
    <t>RKS meeting are held at prescribed interval</t>
  </si>
  <si>
    <t xml:space="preserve">Availability of Income tax exemption certificate for donations </t>
  </si>
  <si>
    <t xml:space="preserve">Hospital Management Society/RKS is registered under societies registration act </t>
  </si>
  <si>
    <t xml:space="preserve">The facility has established procedures for management of activities of Rogi Kalyan Samitis </t>
  </si>
  <si>
    <t>ME D8.1.</t>
  </si>
  <si>
    <t>Hospital has policy to change linen</t>
  </si>
  <si>
    <t xml:space="preserve">Instruction for operating different equipment clearly displayed </t>
  </si>
  <si>
    <t xml:space="preserve">Entry to Manifold room is prohibited </t>
  </si>
  <si>
    <t xml:space="preserve">There is a procedure for periodic checking of all terminal units for malfunctioning </t>
  </si>
  <si>
    <t xml:space="preserve">There is procedure for prompt replacement of empty cylinders with filled cylinders </t>
  </si>
  <si>
    <t xml:space="preserve">Alarm system has been provided to indicate any abnormal pressure change </t>
  </si>
  <si>
    <t>Colour of gas pipeline and Gas Cylinder are as per standards</t>
  </si>
  <si>
    <t xml:space="preserve">Check for there two dedicated banks - Running and reserve fitted with automatic changeover device </t>
  </si>
  <si>
    <t xml:space="preserve">Cylinders banks are in duplicate </t>
  </si>
  <si>
    <t>At least for three days</t>
  </si>
  <si>
    <t xml:space="preserve">Manifold room has adequate stock of Oxygen and Nitrogen Cylinders </t>
  </si>
  <si>
    <t xml:space="preserve">Manifold room is located on ground floor </t>
  </si>
  <si>
    <t>ME D5.3.</t>
  </si>
  <si>
    <t xml:space="preserve">Use of energy efficient bulbs for light </t>
  </si>
  <si>
    <t>3Kw to 5Kw per bed</t>
  </si>
  <si>
    <t xml:space="preserve">Hospital has adequate power supply connection </t>
  </si>
  <si>
    <t>Hospital has dedicated sub station for electrical supply</t>
  </si>
  <si>
    <t xml:space="preserve">Generator has adequate capacity to provide 24x7 power back at least critical areas </t>
  </si>
  <si>
    <t>Estimation of power consumption of different department of hospitals is done</t>
  </si>
  <si>
    <t>Availability of noiseless generators for power back up</t>
  </si>
  <si>
    <t>Hospital ensures that the distribution pipelines are not running in close vicinity of the sewage system.</t>
  </si>
  <si>
    <t>RO/ Filters are available for potable drinking water</t>
  </si>
  <si>
    <t>Chlorination of water is done as per requirement</t>
  </si>
  <si>
    <t>Hospitals periodically tests the quality of water from the source (municipal supply, bore well etc) for bacterial and chemical content</t>
  </si>
  <si>
    <t>Records of cleaning is maintained</t>
  </si>
  <si>
    <t>Periodic cleaning of water tanks carried out</t>
  </si>
  <si>
    <t>All water tanks are kept tightly closed</t>
  </si>
  <si>
    <t xml:space="preserve">Hospital has adequate water supply from municipal /under ground source </t>
  </si>
  <si>
    <t xml:space="preserve">450-500 Litres per bed per day </t>
  </si>
  <si>
    <t xml:space="preserve">Hospital has adequate water storage facility as per requirements </t>
  </si>
  <si>
    <t>ME D5.1.</t>
  </si>
  <si>
    <t xml:space="preserve">Anti Termite treatment of the wooden furniture </t>
  </si>
  <si>
    <t>Pest control measures are evident at facility</t>
  </si>
  <si>
    <t>ME D4.6.</t>
  </si>
  <si>
    <t xml:space="preserve">No junk/condemned articles in open spaces </t>
  </si>
  <si>
    <t xml:space="preserve">Hospital has designated covered place to keep junk/condemned material </t>
  </si>
  <si>
    <t xml:space="preserve">Periodic removal of junk material done </t>
  </si>
  <si>
    <t xml:space="preserve">Hospital has condemnation policy in place </t>
  </si>
  <si>
    <t xml:space="preserve">Hospital has Herbal garden </t>
  </si>
  <si>
    <t xml:space="preserve">Hospital has rain water harvesting facility </t>
  </si>
  <si>
    <t>There shall be no encroachment in and around
the hospital</t>
  </si>
  <si>
    <t>Proper landscaping and maintenance of trees, garden</t>
  </si>
  <si>
    <t xml:space="preserve">There is no abandoned /dilapidated building in the premises </t>
  </si>
  <si>
    <t xml:space="preserve">No water logging in side the premises of the hospital </t>
  </si>
  <si>
    <t xml:space="preserve">Dedicated parking space for ambulances </t>
  </si>
  <si>
    <t xml:space="preserve">Availability of parking space as per requirement </t>
  </si>
  <si>
    <t>ME D4.4.</t>
  </si>
  <si>
    <t>Facility has a annual maintenance plan for its infrastructure</t>
  </si>
  <si>
    <t xml:space="preserve">Intramural roads are in good condition without potholes/ditches </t>
  </si>
  <si>
    <t>Facility has a closed drainage system</t>
  </si>
  <si>
    <t xml:space="preserve">Hospital sewage is linked with municipal drainage system </t>
  </si>
  <si>
    <t xml:space="preserve">There is no clogged/over flowing drain in facility </t>
  </si>
  <si>
    <t>Hospital  has system for periodic  maintenance of infrastructure at defined interval</t>
  </si>
  <si>
    <t>Every department has schedule for inspection of cleaning work</t>
  </si>
  <si>
    <t xml:space="preserve">Every department has Schedule of cleaning </t>
  </si>
  <si>
    <t xml:space="preserve">General waste from hospital is removed daily by municipal/outsourced agency </t>
  </si>
  <si>
    <t>Hospital has system to whitewash the building periodically</t>
  </si>
  <si>
    <t xml:space="preserve">Hospital Buildings are in uniform colour scheme </t>
  </si>
  <si>
    <t>No unwanted/outdated posters on hospital boundary and building walls</t>
  </si>
  <si>
    <t>Boundary Walls of building is plastered and whitewashed.</t>
  </si>
  <si>
    <t>ME D4.1.</t>
  </si>
  <si>
    <t>Staff has been provided awareness training on Gender issues</t>
  </si>
  <si>
    <t xml:space="preserve">Committee against sexual harassment is constituted at the facility </t>
  </si>
  <si>
    <t xml:space="preserve">Timing of the shift is arranged keeping in mind the safety of female staff </t>
  </si>
  <si>
    <t xml:space="preserve">Where ever there are male employees/patients female staff are posted in pairs </t>
  </si>
  <si>
    <t xml:space="preserve">No female stff is posted alone at night </t>
  </si>
  <si>
    <t>ME D3.5.</t>
  </si>
  <si>
    <t>Hospital has system to manage violence /mass situation</t>
  </si>
  <si>
    <t>There is procedure for handing over the keys at the time of shift change</t>
  </si>
  <si>
    <t xml:space="preserve">There is established procedure for safe custody of keys </t>
  </si>
  <si>
    <t>Responsibility and timing of opening and closing different department is fixed and documented</t>
  </si>
  <si>
    <t>Facility has a security plan for deputation of guard at different location</t>
  </si>
  <si>
    <t xml:space="preserve">There is system for supervision of security staff </t>
  </si>
  <si>
    <t>Security staff is aware of patient right, visitor policy and disaster Management</t>
  </si>
  <si>
    <t xml:space="preserve">Training  and Drills of security staff is done </t>
  </si>
  <si>
    <t>Duty roaster is available for security staff</t>
  </si>
  <si>
    <t>Hospital has in-house/outsourced security system in place</t>
  </si>
  <si>
    <t>ME D3.4.</t>
  </si>
  <si>
    <t>Hospital implement visitor pass area for indoor areas</t>
  </si>
  <si>
    <t>Hospital has policy for restriction of media person in side the hospital</t>
  </si>
  <si>
    <t xml:space="preserve">Hospital has visitor policy in place </t>
  </si>
  <si>
    <t>There is restriction on entry of vendors and hawkers inside the premise of the  hospital</t>
  </si>
  <si>
    <t>Adequate illumination at approach roads to hospital</t>
  </si>
  <si>
    <t>Hospital periodically measure illumination at different area of the hospitals</t>
  </si>
  <si>
    <t>Adequate illumination in  toilets</t>
  </si>
  <si>
    <t>Stairs, corridor and waiting area</t>
  </si>
  <si>
    <t>Adequate illumination in circulation area</t>
  </si>
  <si>
    <t>Adequate illumination in open area at night</t>
  </si>
  <si>
    <t>Hospital has a policy for ensuring proper management and restriction of unintended use of narcotic substance and psychotropic drugs as per prevalent law</t>
  </si>
  <si>
    <t>Hospital has policy that there is no stock out of the drugs and consumables at patient care area</t>
  </si>
  <si>
    <t>ABC, VED, FSN,FIFO</t>
  </si>
  <si>
    <t>Hospital implements scientific inventory management system according to their needs</t>
  </si>
  <si>
    <t>Hospital has process for proper disposal and prevention of unintended use of expired drugs</t>
  </si>
  <si>
    <t xml:space="preserve">Hospital has system to ensure that short expiry drugs are not procured </t>
  </si>
  <si>
    <t xml:space="preserve">Records of the calibrated equipments are maintained </t>
  </si>
  <si>
    <t>Facility has contracted agency for calibration of equipments.</t>
  </si>
  <si>
    <t>There is system of timely corrective  break down maintenance of the  for computers and other IT equipments</t>
  </si>
  <si>
    <t>All equipments are covered under AMC including preventive maintenance for computers and other IT equipments</t>
  </si>
  <si>
    <t>Indexing of all equipments is done</t>
  </si>
  <si>
    <t>There is system to maintain records of down time of equipments</t>
  </si>
  <si>
    <t>Asset list of all equipments are maintained</t>
  </si>
  <si>
    <t>Contact details of  the agencies responsible for maintenance are communicated to the staff</t>
  </si>
  <si>
    <t xml:space="preserve">Facility has contract agency for maintenance for equipments </t>
  </si>
  <si>
    <t>Availability of furniture for administrative office</t>
  </si>
  <si>
    <t>Availability of fixture for administrative office</t>
  </si>
  <si>
    <t>Autoclave and mutilator</t>
  </si>
  <si>
    <t>Availability of equipments for processing of Bio medical waste</t>
  </si>
  <si>
    <t>Equipments for horticulture, electrical repair, plumbing material etc</t>
  </si>
  <si>
    <t>Availability of equipments for Facility management</t>
  </si>
  <si>
    <t>Hospital has policy to ensure drugs at all point of use as per state EDL</t>
  </si>
  <si>
    <t>Hospital has policy for regular  competence testing as per job description.</t>
  </si>
  <si>
    <t>Training on facility level Quality Assurance</t>
  </si>
  <si>
    <t>Training on Measuring Hospital Performance Indicators</t>
  </si>
  <si>
    <t>Training on staff Safety</t>
  </si>
  <si>
    <t>Training on Cardio Pulmonary resuscitation</t>
  </si>
  <si>
    <t>Training on Disaster Management</t>
  </si>
  <si>
    <t>Details and Records of training provided are  available with unit</t>
  </si>
  <si>
    <t>Training feed back is taking and records are maintained for training</t>
  </si>
  <si>
    <t>Facility prepares training calendar as per training need assessment</t>
  </si>
  <si>
    <t>Facility has program for continuous medical education for doctors and nursing staff</t>
  </si>
  <si>
    <t>Facility conduct training need assessment periodically for all cadre of staff</t>
  </si>
  <si>
    <t xml:space="preserve">Availability of security In charge </t>
  </si>
  <si>
    <t>Availability of Housekeeping supervisor/In charge</t>
  </si>
  <si>
    <r>
      <t xml:space="preserve"> Availability of </t>
    </r>
    <r>
      <rPr>
        <sz val="11"/>
        <color indexed="8"/>
        <rFont val="Calibri"/>
        <family val="2"/>
        <scheme val="minor"/>
      </rPr>
      <t xml:space="preserve">storekeeper </t>
    </r>
    <r>
      <rPr>
        <sz val="11"/>
        <rFont val="Calibri"/>
        <family val="2"/>
        <scheme val="minor"/>
      </rPr>
      <t xml:space="preserve"> </t>
    </r>
  </si>
  <si>
    <r>
      <t xml:space="preserve"> </t>
    </r>
    <r>
      <rPr>
        <sz val="11"/>
        <color indexed="8"/>
        <rFont val="Calibri"/>
        <family val="2"/>
        <scheme val="minor"/>
      </rPr>
      <t>Biomedical Engineer</t>
    </r>
  </si>
  <si>
    <r>
      <t xml:space="preserve"> </t>
    </r>
    <r>
      <rPr>
        <sz val="11"/>
        <color indexed="8"/>
        <rFont val="Calibri"/>
        <family val="2"/>
        <scheme val="minor"/>
      </rPr>
      <t xml:space="preserve">Rehabilitation Therapist </t>
    </r>
    <r>
      <rPr>
        <sz val="11"/>
        <rFont val="Calibri"/>
        <family val="2"/>
        <scheme val="minor"/>
      </rPr>
      <t xml:space="preserve"> </t>
    </r>
  </si>
  <si>
    <r>
      <t xml:space="preserve"> </t>
    </r>
    <r>
      <rPr>
        <sz val="11"/>
        <color indexed="8"/>
        <rFont val="Calibri"/>
        <family val="2"/>
        <scheme val="minor"/>
      </rPr>
      <t xml:space="preserve">Dental Technician </t>
    </r>
    <r>
      <rPr>
        <sz val="11"/>
        <rFont val="Calibri"/>
        <family val="2"/>
        <scheme val="minor"/>
      </rPr>
      <t xml:space="preserve"> </t>
    </r>
  </si>
  <si>
    <r>
      <t xml:space="preserve"> </t>
    </r>
    <r>
      <rPr>
        <sz val="11"/>
        <color indexed="8"/>
        <rFont val="Calibri"/>
        <family val="2"/>
        <scheme val="minor"/>
      </rPr>
      <t xml:space="preserve">Counsellor </t>
    </r>
    <r>
      <rPr>
        <sz val="11"/>
        <rFont val="Calibri"/>
        <family val="2"/>
        <scheme val="minor"/>
      </rPr>
      <t xml:space="preserve"> </t>
    </r>
  </si>
  <si>
    <r>
      <t xml:space="preserve"> Availability </t>
    </r>
    <r>
      <rPr>
        <sz val="11"/>
        <color indexed="8"/>
        <rFont val="Calibri"/>
        <family val="2"/>
        <scheme val="minor"/>
      </rPr>
      <t xml:space="preserve">O.T. technician </t>
    </r>
    <r>
      <rPr>
        <sz val="11"/>
        <rFont val="Calibri"/>
        <family val="2"/>
        <scheme val="minor"/>
      </rPr>
      <t xml:space="preserve"> </t>
    </r>
  </si>
  <si>
    <r>
      <t xml:space="preserve"> Availability </t>
    </r>
    <r>
      <rPr>
        <sz val="11"/>
        <color indexed="8"/>
        <rFont val="Calibri"/>
        <family val="2"/>
        <scheme val="minor"/>
      </rPr>
      <t xml:space="preserve">Physiotherapist </t>
    </r>
    <r>
      <rPr>
        <sz val="11"/>
        <rFont val="Calibri"/>
        <family val="2"/>
        <scheme val="minor"/>
      </rPr>
      <t xml:space="preserve"> </t>
    </r>
  </si>
  <si>
    <r>
      <t xml:space="preserve"> Availability </t>
    </r>
    <r>
      <rPr>
        <sz val="11"/>
        <color indexed="8"/>
        <rFont val="Calibri"/>
        <family val="2"/>
        <scheme val="minor"/>
      </rPr>
      <t xml:space="preserve">Dietician </t>
    </r>
    <r>
      <rPr>
        <sz val="11"/>
        <rFont val="Calibri"/>
        <family val="2"/>
        <scheme val="minor"/>
      </rPr>
      <t xml:space="preserve"> </t>
    </r>
  </si>
  <si>
    <r>
      <t xml:space="preserve"> Availability </t>
    </r>
    <r>
      <rPr>
        <sz val="11"/>
        <color indexed="8"/>
        <rFont val="Calibri"/>
        <family val="2"/>
        <scheme val="minor"/>
      </rPr>
      <t>Optha. Technician/Referactionist</t>
    </r>
  </si>
  <si>
    <t xml:space="preserve"> Availability Audiometrician  </t>
  </si>
  <si>
    <r>
      <t xml:space="preserve"> Availability </t>
    </r>
    <r>
      <rPr>
        <sz val="11"/>
        <color indexed="8"/>
        <rFont val="Calibri"/>
        <family val="2"/>
        <scheme val="minor"/>
      </rPr>
      <t xml:space="preserve">ECG Tech/Eco </t>
    </r>
    <r>
      <rPr>
        <sz val="11"/>
        <rFont val="Calibri"/>
        <family val="2"/>
        <scheme val="minor"/>
      </rPr>
      <t xml:space="preserve"> </t>
    </r>
  </si>
  <si>
    <r>
      <t xml:space="preserve"> Availability </t>
    </r>
    <r>
      <rPr>
        <sz val="11"/>
        <color indexed="8"/>
        <rFont val="Calibri"/>
        <family val="2"/>
        <scheme val="minor"/>
      </rPr>
      <t xml:space="preserve">Radiographer </t>
    </r>
    <r>
      <rPr>
        <sz val="11"/>
        <rFont val="Calibri"/>
        <family val="2"/>
        <scheme val="minor"/>
      </rPr>
      <t xml:space="preserve"> </t>
    </r>
  </si>
  <si>
    <r>
      <t xml:space="preserve"> Availability </t>
    </r>
    <r>
      <rPr>
        <sz val="11"/>
        <color indexed="8"/>
        <rFont val="Calibri"/>
        <family val="2"/>
        <scheme val="minor"/>
      </rPr>
      <t xml:space="preserve">Pharmacist </t>
    </r>
    <r>
      <rPr>
        <sz val="11"/>
        <rFont val="Calibri"/>
        <family val="2"/>
        <scheme val="minor"/>
      </rPr>
      <t xml:space="preserve"> </t>
    </r>
  </si>
  <si>
    <r>
      <t xml:space="preserve">Availability </t>
    </r>
    <r>
      <rPr>
        <sz val="11"/>
        <color indexed="8"/>
        <rFont val="Calibri"/>
        <family val="2"/>
        <scheme val="minor"/>
      </rPr>
      <t xml:space="preserve">Lab Tech </t>
    </r>
    <r>
      <rPr>
        <sz val="11"/>
        <rFont val="Calibri"/>
        <family val="2"/>
        <scheme val="minor"/>
      </rPr>
      <t xml:space="preserve"> </t>
    </r>
  </si>
  <si>
    <t xml:space="preserve">Availability of general duty doctors </t>
  </si>
  <si>
    <t>ME C4.2.</t>
  </si>
  <si>
    <r>
      <t xml:space="preserve"> Availability of </t>
    </r>
    <r>
      <rPr>
        <sz val="10"/>
        <color indexed="8"/>
        <rFont val="Calibri"/>
        <family val="2"/>
        <scheme val="minor"/>
      </rPr>
      <t>AYUSH Doctors</t>
    </r>
  </si>
  <si>
    <r>
      <t xml:space="preserve"> Availability of </t>
    </r>
    <r>
      <rPr>
        <sz val="10"/>
        <color indexed="8"/>
        <rFont val="Calibri"/>
        <family val="2"/>
        <scheme val="minor"/>
      </rPr>
      <t xml:space="preserve">Microbiologist </t>
    </r>
    <r>
      <rPr>
        <sz val="11"/>
        <rFont val="Calibri"/>
        <family val="2"/>
        <scheme val="minor"/>
      </rPr>
      <t xml:space="preserve"> </t>
    </r>
  </si>
  <si>
    <r>
      <t xml:space="preserve"> Availability of </t>
    </r>
    <r>
      <rPr>
        <sz val="10"/>
        <color indexed="8"/>
        <rFont val="Calibri"/>
        <family val="2"/>
        <scheme val="minor"/>
      </rPr>
      <t>Psychiatrist</t>
    </r>
  </si>
  <si>
    <r>
      <t xml:space="preserve"> Availability of </t>
    </r>
    <r>
      <rPr>
        <sz val="10"/>
        <color indexed="8"/>
        <rFont val="Calibri"/>
        <family val="2"/>
        <scheme val="minor"/>
      </rPr>
      <t>Dermatologist</t>
    </r>
    <r>
      <rPr>
        <sz val="11"/>
        <rFont val="Calibri"/>
        <family val="2"/>
        <scheme val="minor"/>
      </rPr>
      <t xml:space="preserve"> </t>
    </r>
  </si>
  <si>
    <t>Availability of Dentist</t>
  </si>
  <si>
    <t>Availability of ENT specialist</t>
  </si>
  <si>
    <t>Availability of Pathologist</t>
  </si>
  <si>
    <t xml:space="preserve">Availability of Ophthalmologist </t>
  </si>
  <si>
    <t>Availability of Anaesthetics</t>
  </si>
  <si>
    <t>Availability of Paediatrician</t>
  </si>
  <si>
    <t>Availability of General Medicine specialist</t>
  </si>
  <si>
    <t>Availability of Obstetric &amp; Gynae Specialist</t>
  </si>
  <si>
    <t>Availability of General Surgeon</t>
  </si>
  <si>
    <t xml:space="preserve">Periodic mock drills are conducted </t>
  </si>
  <si>
    <t>Periodic Training is provided for using fire extinguishers</t>
  </si>
  <si>
    <t>There is system to track the expiry dates and periodic refilling of the extinguishers</t>
  </si>
  <si>
    <t>Facility has fire safety alarm</t>
  </si>
  <si>
    <t>No smoking sign displayed inside and outside the working area</t>
  </si>
  <si>
    <t>Facility has defined and implemented evacuation plan in case of fire</t>
  </si>
  <si>
    <t>Evacuation plan is displayed at critical areas</t>
  </si>
  <si>
    <t xml:space="preserve">Facility has conducted fire safety audit by competent authority </t>
  </si>
  <si>
    <t xml:space="preserve">Check the fire exits are free from obstruction </t>
  </si>
  <si>
    <t>Check  the fire exits  provide egress to exterior of the building or to exterior open  space</t>
  </si>
  <si>
    <t>Terrace, roof, balconies and stair case have protective railing</t>
  </si>
  <si>
    <t>Access to roof and terraces are restricted</t>
  </si>
  <si>
    <t>Hospital building including walls, roofs, floor, windows , balconies and terraces are maintained</t>
  </si>
  <si>
    <t>There is system of periodic inspection of patient care areas of safety related issues</t>
  </si>
  <si>
    <t>Hospital has functional gate with provision of cow catcher</t>
  </si>
  <si>
    <t xml:space="preserve">Hospital  premises has intact boundary wall </t>
  </si>
  <si>
    <t>Building including walls, roofs, floor, windows , balconies and terraces are maintained</t>
  </si>
  <si>
    <t>Windows  have grills and wire meshwork</t>
  </si>
  <si>
    <t>ME C2.4.</t>
  </si>
  <si>
    <t xml:space="preserve">Personal protective equipments are available with electrician </t>
  </si>
  <si>
    <t>All electrical panels are covered and has restricted  access</t>
  </si>
  <si>
    <t>Danger sign is displayed at High voltage electrical installation</t>
  </si>
  <si>
    <t xml:space="preserve">Facility has system for power audit of unit at defined intervals </t>
  </si>
  <si>
    <t xml:space="preserve">Facility has  mechanism for periodical check / test of all electrical installation  by competent electrical Engineer </t>
  </si>
  <si>
    <t>ME C2.3.</t>
  </si>
  <si>
    <t>Licence for lift operation</t>
  </si>
  <si>
    <t xml:space="preserve">Periodic Maintenance of lift </t>
  </si>
  <si>
    <t>Every lift has Emergency Alarm System</t>
  </si>
  <si>
    <t>Lifts are installed with Automatic Rescue device.</t>
  </si>
  <si>
    <t>ME C2.2.</t>
  </si>
  <si>
    <t xml:space="preserve">In multi story building height of the story should be of same height (Difference should not be more than 5%. </t>
  </si>
  <si>
    <t xml:space="preserve">There is no irregularity in height of different stories </t>
  </si>
  <si>
    <t xml:space="preserve">Check for any information available about the depth of foundation. Its should not be less the 1.5 meters </t>
  </si>
  <si>
    <t xml:space="preserve">Foundation of buildings are adequate </t>
  </si>
  <si>
    <t>Check for records of in correction has been done to strengthen structural components like columns, beams, slabs, walls etc.</t>
  </si>
  <si>
    <t>Structural Components been made earthquake proof</t>
  </si>
  <si>
    <t xml:space="preserve">Ask for records of survey </t>
  </si>
  <si>
    <t xml:space="preserve">Facility has been surveyed by Structural engineer for seismic vulnerability </t>
  </si>
  <si>
    <t>ME C2.1.</t>
  </si>
  <si>
    <t xml:space="preserve">There is no crises cross between General and Patient Traffic </t>
  </si>
  <si>
    <t>Availability of admission counter as per load</t>
  </si>
  <si>
    <t xml:space="preserve">There is system of removal of old notices and updating the notice board </t>
  </si>
  <si>
    <t>General notices and information are displayed at notice boards at relevant points</t>
  </si>
  <si>
    <t>There is assigned person for managing internal and external movement of documents and communications</t>
  </si>
  <si>
    <t>System for communicating circulars, notices and orders etc.</t>
  </si>
  <si>
    <t>There is established system for internal movement  of documents and communication</t>
  </si>
  <si>
    <t>Records are maintained for received and dispatched communication</t>
  </si>
  <si>
    <t>There is establish system for managing postal communication</t>
  </si>
  <si>
    <t>Hospital has broadband internet connectivity</t>
  </si>
  <si>
    <t>There is designated person to answer the telephone enquiries</t>
  </si>
  <si>
    <t xml:space="preserve">Hospital has 24X7 functional telephone connection </t>
  </si>
  <si>
    <t>Facility maintains open area as per floor area ratio mandated by authorities</t>
  </si>
  <si>
    <t xml:space="preserve">Corridors shall be at  Wide to   
accommodate the daily traffic. 
</t>
  </si>
  <si>
    <t>ME C1.4.</t>
  </si>
  <si>
    <t xml:space="preserve">Wards and Nursing Units are located in inner most area </t>
  </si>
  <si>
    <t xml:space="preserve">Indoor area are located in Inner zone of the Hospital </t>
  </si>
  <si>
    <t>Operation Theatre, ICU, SNCU, Labour Room</t>
  </si>
  <si>
    <t xml:space="preserve">Procedure and Intensive Care  areas are located in Middle zone of the Hospital </t>
  </si>
  <si>
    <t xml:space="preserve">Lab , Radiology and Pharmacy </t>
  </si>
  <si>
    <t xml:space="preserve">Clinical support Services are located in proximity to outer zone </t>
  </si>
  <si>
    <t>OPD, Emergency and Administrative offices are situated in near the entry/ exit of the hospital with direct access from approach road</t>
  </si>
  <si>
    <t xml:space="preserve">Ambulatory services are located in outermost zone </t>
  </si>
  <si>
    <t>The general traffic should not pass through the indoor/ critical patient care area</t>
  </si>
  <si>
    <t xml:space="preserve">Corridors shall be at  Wide to accommodate the daily traffic. 
</t>
  </si>
  <si>
    <t xml:space="preserve">Hospital has independent entry for emergency, OPD and support services/staff </t>
  </si>
  <si>
    <t>Availability of Staff amenities at nursing station and duty room</t>
  </si>
  <si>
    <t xml:space="preserve">Cafeteria/ Recreation room for staff </t>
  </si>
  <si>
    <t xml:space="preserve">Separate cafeteria for patient and their relatives </t>
  </si>
  <si>
    <t>Adequate number of Staff change room available in proximity to duty area</t>
  </si>
  <si>
    <t>Adequate number of Staff toilets available in proximity to duty area</t>
  </si>
  <si>
    <t xml:space="preserve">Availability  of dharmshala/stay facility for attendants </t>
  </si>
  <si>
    <t xml:space="preserve">Availability of public toilet for visitors </t>
  </si>
  <si>
    <t>80 to 85 sqm per bed .</t>
  </si>
  <si>
    <t>Hospital has adequate space as per bed strength</t>
  </si>
  <si>
    <t xml:space="preserve">Residential quarters are for clinical and support staff </t>
  </si>
  <si>
    <t xml:space="preserve">Manual process is in place in case smart card is not working </t>
  </si>
  <si>
    <t xml:space="preserve">Finger print verification is done through a finger print scanner </t>
  </si>
  <si>
    <t xml:space="preserve">Hospital has establish policy for timely Reimbursement and payment to beneficiaries </t>
  </si>
  <si>
    <t>Hospital has established policy to provide free of cost treatment to BPL patients</t>
  </si>
  <si>
    <t>Methods for verification of documents of patient is user friendly</t>
  </si>
  <si>
    <t>Hospital has established policy for providing all diagnostics   free of cost</t>
  </si>
  <si>
    <t>Hospital has established policy for providing all drugs in the EDL  free of cost</t>
  </si>
  <si>
    <t>Hospital establish policy for providing free services for GoI and state scheme</t>
  </si>
  <si>
    <t>Action taken are informed to the complainant</t>
  </si>
  <si>
    <t>There is evidence of action taken on complaints</t>
  </si>
  <si>
    <t>There is system of periodic review of patient complaints</t>
  </si>
  <si>
    <t>Records of patient complaints suggestion are maintained</t>
  </si>
  <si>
    <t>There is defined frequency of collecting complaints from complaint box</t>
  </si>
  <si>
    <t>Hospital defines policy for grievance redressal mechanism</t>
  </si>
  <si>
    <t>Availability of complaint box at administrative office and display of process for grievance re Redressal and whom to contact is displayed</t>
  </si>
  <si>
    <t>Staff is regularly sensitize about rights and responsibilities of the patient</t>
  </si>
  <si>
    <t>Staff is aware of patients rights responsibilities</t>
  </si>
  <si>
    <t>Hospital define policy for taking consent.</t>
  </si>
  <si>
    <t>Hospital defines the policy for privacy and confidentiality of the patient and condition related with social stigma and vulnerable groups</t>
  </si>
  <si>
    <t>Hospital defines and communicate policy regarding decent communication and courteous behaviour towards the patient and visitors</t>
  </si>
  <si>
    <t>Hospital has defined policy for maintenance of patient records and clinical information</t>
  </si>
  <si>
    <t>Hospital has defined policy for maintenance of privacy of patients</t>
  </si>
  <si>
    <t>Linkages with NGOS , Orphan , old age home, Children home</t>
  </si>
  <si>
    <t>There are arrangements of for adequate care and post discharge support of Orphan patients including homeless children</t>
  </si>
  <si>
    <t xml:space="preserve">Linkages with NGOS, Police Mediation Cell </t>
  </si>
  <si>
    <t>There are Linkages for care , Counselling and Protection of  Victims of Violence  including domestic violence</t>
  </si>
  <si>
    <t xml:space="preserve">Linkage for Palliative Care , Hospice </t>
  </si>
  <si>
    <t xml:space="preserve">There are arrangement and Linkages for care of terminally ill patients </t>
  </si>
  <si>
    <t>Hospital has defined policy for ensuring non discrimination  on basis of social and economic status of the patient</t>
  </si>
  <si>
    <t>Ramps, Wheel Chair Bay, Lifts, Toilets</t>
  </si>
  <si>
    <t xml:space="preserve">Symbol of Access is displayed at the facilities available for people with disabilities </t>
  </si>
  <si>
    <t xml:space="preserve">Parking area is earmarked for People with disabilities </t>
  </si>
  <si>
    <t>Hospital has defined policy for providing disable friendly services</t>
  </si>
  <si>
    <t xml:space="preserve">Facility conducts periodic Access Audits </t>
  </si>
  <si>
    <t xml:space="preserve">Hand rails are provided with stairs </t>
  </si>
  <si>
    <t xml:space="preserve">To aid people with visual impairment </t>
  </si>
  <si>
    <t xml:space="preserve">Warning blocks have been provide at beginning and end of the ramp and Stairs </t>
  </si>
  <si>
    <t xml:space="preserve">at least 120 cm </t>
  </si>
  <si>
    <t xml:space="preserve">Ramps shall have adequate width </t>
  </si>
  <si>
    <t xml:space="preserve">Ramps are provide with slip resistance surface </t>
  </si>
  <si>
    <t xml:space="preserve">Gradient not be steeper than 1:12 </t>
  </si>
  <si>
    <t xml:space="preserve">Ramps shall have a slope of conducive for use </t>
  </si>
  <si>
    <t>Hospital has defined policy to provide barrier free services to patient</t>
  </si>
  <si>
    <t xml:space="preserve">There are no open manholes/Potholes at access road and internal pathways </t>
  </si>
  <si>
    <t xml:space="preserve">Internal Pathways and corridors of the facility are without any obstruction / Protruding Object </t>
  </si>
  <si>
    <t>Approach road to hospital is accessible  without congestion  or encroachment</t>
  </si>
  <si>
    <t>Hospital has defined policy  to ensure the religious and cultural preferences of the patient</t>
  </si>
  <si>
    <t xml:space="preserve">Staff is respectful to patients religious and cultural beliefs </t>
  </si>
  <si>
    <t xml:space="preserve">Environment of the health facility should be inclusive of all religious faiths  </t>
  </si>
  <si>
    <t>Hospital has defined policy for non discrimination according to gender</t>
  </si>
  <si>
    <t>Availability of ASHA help desk</t>
  </si>
  <si>
    <t>Important contact no. are available at the counter</t>
  </si>
  <si>
    <t>Information regarding services available at the counter</t>
  </si>
  <si>
    <t>A dedicated facilitation counter/rogi sahayata kendra available</t>
  </si>
  <si>
    <t>ME B1.7.</t>
  </si>
  <si>
    <t>Facility prepares a comprehensive list of user charges and display at strategic point in the hospital</t>
  </si>
  <si>
    <t xml:space="preserve">Citizen Charter Includes the Cycle time for Critical Processes </t>
  </si>
  <si>
    <t xml:space="preserve">Citizen Charter Includes about person and place avail Information and assistance </t>
  </si>
  <si>
    <t xml:space="preserve">Citizen Charter Includes Mention of Services available on payment if any </t>
  </si>
  <si>
    <t>Citizen Charters Includes Complaints and Grievances Mechanism</t>
  </si>
  <si>
    <t xml:space="preserve">Citizen Charter Includes the Standards and Quality of services Provided </t>
  </si>
  <si>
    <t xml:space="preserve">Citizen Charters Includes Beds available </t>
  </si>
  <si>
    <t xml:space="preserve">Citizen Charter Includes Responsibilities of Patients and Visitors </t>
  </si>
  <si>
    <t xml:space="preserve">Citizen Charter Includes Rights of Patients </t>
  </si>
  <si>
    <t xml:space="preserve">Citizen Charter Includes the Timings of different services available </t>
  </si>
  <si>
    <t xml:space="preserve">Citizen charter includes the service Available at the facility </t>
  </si>
  <si>
    <t>Citizen charter is established in the facility</t>
  </si>
  <si>
    <t>ME B1.3.</t>
  </si>
  <si>
    <t>Mandatory information under RTI is displayed</t>
  </si>
  <si>
    <t>Processing time for issuing documents and Medical records are displayed</t>
  </si>
  <si>
    <t>Availability of administrative services like handicap certificate, death certificate services are displayed.</t>
  </si>
  <si>
    <t>Services not available are displayed</t>
  </si>
  <si>
    <t>Signage's are user friendly and pictorial</t>
  </si>
  <si>
    <t>All signage are in uniform colour scheme</t>
  </si>
  <si>
    <t xml:space="preserve">List of departments are displayed </t>
  </si>
  <si>
    <t xml:space="preserve">Hospital has established directional signage </t>
  </si>
  <si>
    <t xml:space="preserve">﻿Hospital lay out with location and name of the   
departments are displayed at the entrance.   
</t>
  </si>
  <si>
    <t xml:space="preserve">Name of the facility prominently displayed at front of hospital building </t>
  </si>
  <si>
    <t>User charges if any are decided in consultation with user groups /RKS</t>
  </si>
  <si>
    <t>Community representative are Consulted while revising or expanding the scope of service</t>
  </si>
  <si>
    <t>ME A 6.2.</t>
  </si>
  <si>
    <t xml:space="preserve">Availability of 300 indoor functional beds per ten lakh population </t>
  </si>
  <si>
    <t>ME A 6.1.</t>
  </si>
  <si>
    <t xml:space="preserve">Availability of mortuary services </t>
  </si>
  <si>
    <t>Availability of Medical record services</t>
  </si>
  <si>
    <t>ME A5.7.</t>
  </si>
  <si>
    <t>Availability of  drug storage and dispensing services</t>
  </si>
  <si>
    <t>ME A5.6.</t>
  </si>
  <si>
    <t>Availability of maintenance services</t>
  </si>
  <si>
    <t>ME A5.5.</t>
  </si>
  <si>
    <t>ME A5.4.</t>
  </si>
  <si>
    <t>ME A5.3.</t>
  </si>
  <si>
    <t>Availability of laundry services</t>
  </si>
  <si>
    <t>ME A5.2.</t>
  </si>
  <si>
    <t>Availability of dietary service</t>
  </si>
  <si>
    <t>ME A5.1.</t>
  </si>
  <si>
    <t xml:space="preserve">Hospital disseminate the list of conditions to be reported to all clinical department </t>
  </si>
  <si>
    <t xml:space="preserve">A Nodal person is designated for collecting and reporting data to IDSP cell </t>
  </si>
  <si>
    <t xml:space="preserve">Hospital has System for immediate reporting of any  disease out break authorities </t>
  </si>
  <si>
    <t xml:space="preserve">Availability of CCU </t>
  </si>
  <si>
    <t>ME A4.8.</t>
  </si>
  <si>
    <t>Availability of geriatric ward/Clinic</t>
  </si>
  <si>
    <t>ME A4.7.</t>
  </si>
  <si>
    <t xml:space="preserve">Availability Functional ART centre is available </t>
  </si>
  <si>
    <t xml:space="preserve">Availability Functional ICTC is available </t>
  </si>
  <si>
    <t xml:space="preserve">Headed by Dermatologist/ Physician along with specialists of Orthopaedics/ General Surgery, Ophthalmology, assisted by Physiotherapist and laboratory Technician </t>
  </si>
  <si>
    <t xml:space="preserve">Formation of District Apex Group </t>
  </si>
  <si>
    <t xml:space="preserve">Availability of ECG Services </t>
  </si>
  <si>
    <t>If lab is outsourced than give partial compliance</t>
  </si>
  <si>
    <t xml:space="preserve">Availability of In-house lab </t>
  </si>
  <si>
    <t>Availability of CT scan</t>
  </si>
  <si>
    <t>Availability of in-house services. Partial Compliance if it is outsourced</t>
  </si>
  <si>
    <t xml:space="preserve">Availability of Ultrasound services </t>
  </si>
  <si>
    <t xml:space="preserve">Availability of X-Ray Unit </t>
  </si>
  <si>
    <t>ME A3.1.</t>
  </si>
  <si>
    <t>ME A2.5.</t>
  </si>
  <si>
    <t>Availability District Early Intervention Centre (DEIC)</t>
  </si>
  <si>
    <t>Availability of dedicated paediatric ward</t>
  </si>
  <si>
    <t xml:space="preserve">Availability of Functional NRC  </t>
  </si>
  <si>
    <t>ME A2.4.</t>
  </si>
  <si>
    <t xml:space="preserve">Availability of  functional SNCU </t>
  </si>
  <si>
    <t>ME A2.3.</t>
  </si>
  <si>
    <t>ME A2.2.</t>
  </si>
  <si>
    <t xml:space="preserve">Availability of Post Partum unit at the facility </t>
  </si>
  <si>
    <t>ME A 2.1.</t>
  </si>
  <si>
    <t xml:space="preserve">Availability of functional  Blood Bank </t>
  </si>
  <si>
    <t>Availability of functional Intensive care unit</t>
  </si>
  <si>
    <t>ME A1.17.</t>
  </si>
  <si>
    <t>Availability of functional disaster management unit</t>
  </si>
  <si>
    <t>Availability of functional A&amp; E department</t>
  </si>
  <si>
    <t>ME A1.16.</t>
  </si>
  <si>
    <t>ME A1.15.</t>
  </si>
  <si>
    <t>ME A1.7.</t>
  </si>
  <si>
    <t>ME A1.5.</t>
  </si>
  <si>
    <t>ME A1.4.</t>
  </si>
  <si>
    <t>ME A1.3.</t>
  </si>
  <si>
    <t>ME A1.2.</t>
  </si>
  <si>
    <t>ME A1.1.</t>
  </si>
  <si>
    <t xml:space="preserve">Reference No. </t>
  </si>
  <si>
    <t xml:space="preserve">Checklist for General Administration </t>
  </si>
  <si>
    <t xml:space="preserve">Emergency Score Card </t>
  </si>
  <si>
    <t>s</t>
  </si>
  <si>
    <t xml:space="preserve">No of Absconding X 100/ No of Patients seen at emergency </t>
  </si>
  <si>
    <t>Absconding rate</t>
  </si>
  <si>
    <t xml:space="preserve">No of LAMA X 100/ No of Patients seen at emergency </t>
  </si>
  <si>
    <t xml:space="preserve">LAMA  Rate </t>
  </si>
  <si>
    <t xml:space="preserve">No of Deaths in Emergency/ Total no of emergency attended </t>
  </si>
  <si>
    <t xml:space="preserve">Death Rate </t>
  </si>
  <si>
    <t>Proportion of patient referred by state owned/108 ambulance per 1000 referral cases</t>
  </si>
  <si>
    <t xml:space="preserve">Average time a patient stays at emergency observation bed </t>
  </si>
  <si>
    <t xml:space="preserve">Average Turn Around Time </t>
  </si>
  <si>
    <t>Response time at emergency for initial assessment</t>
  </si>
  <si>
    <t xml:space="preserve">Proportion of cases referred </t>
  </si>
  <si>
    <t xml:space="preserve">Response time for ambulance </t>
  </si>
  <si>
    <t>ME H1.3.</t>
  </si>
  <si>
    <t xml:space="preserve">Proportion of Patients attended in Night </t>
  </si>
  <si>
    <t>Resuscitation should include: Chest  Compression, Airway and Breathing</t>
  </si>
  <si>
    <t xml:space="preserve">No of resuscitation done per thousand population </t>
  </si>
  <si>
    <t>No. of obstetric cases treated per 1000 emergency cases</t>
  </si>
  <si>
    <t>No. of cardiac cases treated per 1000 emergency cases</t>
  </si>
  <si>
    <t>No. of poisoning cases treated per 1000 emergency cases</t>
  </si>
  <si>
    <t>No. of trauma cases treated per 1000 emergency cases</t>
  </si>
  <si>
    <t xml:space="preserve">No of trips per ambulance </t>
  </si>
  <si>
    <t xml:space="preserve">No of Emergency cases per thousand population </t>
  </si>
  <si>
    <t>Triage, CPR, Medical clinical protocols like Snake bite and poisoning</t>
  </si>
  <si>
    <t>Department has documented procedure for Disaster management</t>
  </si>
  <si>
    <t>Department has documented procedure for equipment preventive and break down maintenance</t>
  </si>
  <si>
    <t>Department has documented procedure for storage and replenishing the  medicine  in emergency</t>
  </si>
  <si>
    <t>Department has documented procedure for storage, handling and release of dead body</t>
  </si>
  <si>
    <t>Department has documented procedure to handle brought in dead patient</t>
  </si>
  <si>
    <t>Department has documented procedure for maintaining records in Emergency</t>
  </si>
  <si>
    <t>Emergency has documented procedure for Handling medical records</t>
  </si>
  <si>
    <t>Department has documented procedure for admission and transfer of the patient to ward</t>
  </si>
  <si>
    <t>Department has documented procedure for nursing care</t>
  </si>
  <si>
    <t>Department has documented procedure for initial screening of patient</t>
  </si>
  <si>
    <t xml:space="preserve">Department has documented procedure for taking consent </t>
  </si>
  <si>
    <t xml:space="preserve">Department has documented procedure for triaging </t>
  </si>
  <si>
    <t>Emergency has documented procedure for receiving the patient in emergency</t>
  </si>
  <si>
    <t>There is periodic assessment of preparedness for disaster by competent authority</t>
  </si>
  <si>
    <t xml:space="preserve">There is system for periodic check up of Ambulances by designated hospital staff </t>
  </si>
  <si>
    <t>There is system daily round by matron/hospital manager/ hospital superitendant/ Hospital Manager/ Matron in charge for monitoring of services</t>
  </si>
  <si>
    <t>Area of Concern - G Quality  Management</t>
  </si>
  <si>
    <t xml:space="preserve">Staff is trained for barrier nursing </t>
  </si>
  <si>
    <t>Emergency department define list of infectious diseases require special precaution and barrier nursing</t>
  </si>
  <si>
    <t>ME F5.4.</t>
  </si>
  <si>
    <t>Cleaning of patient care area with disinfectant detergent solution</t>
  </si>
  <si>
    <t>ME F5.1.</t>
  </si>
  <si>
    <t xml:space="preserve">
Ask staff how they decontaminate the instruments like ambubag, suction cannula, Airways, Face Masks, Surgical Instruments 
(Soaking in 0.5% Chlorine Solution, Wiping with 0.5% Chlorine Solution or 70% Alcohal as applicable </t>
  </si>
  <si>
    <t xml:space="preserve">Decontamination of instruments after use </t>
  </si>
  <si>
    <t>Ask stff about how they decontaminate the procedure surface like Examination table , dressing table, Stretcher/Trolleys  etc. 
(Wiping with .5% Chlorine solution</t>
  </si>
  <si>
    <t>like before giving IM/IV injection, drawing blood, putting Interavenous and urinary catheter</t>
  </si>
  <si>
    <t>Proper cleaning of procedure site  with antisepesis</t>
  </si>
  <si>
    <t>ME F2.3.</t>
  </si>
  <si>
    <t xml:space="preserve">Availability of Alchol based Hand rub </t>
  </si>
  <si>
    <t>ME E16.4.</t>
  </si>
  <si>
    <t xml:space="preserve">There is a standard procedure of removal of life sustaining treatment as per law </t>
  </si>
  <si>
    <t>Death certificate is issued</t>
  </si>
  <si>
    <t>Procedure for handing over the dead body</t>
  </si>
  <si>
    <t>ask form how death is declared - Physical examination or ECG is done</t>
  </si>
  <si>
    <t>There is criteria for declaring death</t>
  </si>
  <si>
    <t>Check what is policy for registering brought in dead, death cases as MLC</t>
  </si>
  <si>
    <t>Past history and sign of any medico legal cause is looked for</t>
  </si>
  <si>
    <t>ME E16.2.</t>
  </si>
  <si>
    <t>Responsibilities are defined and patient is shifted promptly</t>
  </si>
  <si>
    <t>Procedure for arranging logistics</t>
  </si>
  <si>
    <t>See surgeon is available on call/on duty</t>
  </si>
  <si>
    <t>There is procedure for emergency surgeries</t>
  </si>
  <si>
    <t>ME E15.1.</t>
  </si>
  <si>
    <t>Standard E15.</t>
  </si>
  <si>
    <t>ME E12.3.</t>
  </si>
  <si>
    <t>ME E12.1.</t>
  </si>
  <si>
    <t>Standard E12.</t>
  </si>
  <si>
    <t>Criteria is defined based on cases and when to do MLC</t>
  </si>
  <si>
    <t>Emergency has criteria for defining medico legal cases</t>
  </si>
  <si>
    <t>Discharge is not done before police consent</t>
  </si>
  <si>
    <t>There is procedure for informing police</t>
  </si>
  <si>
    <t>MLC cases are not delayed because of police proceedings</t>
  </si>
  <si>
    <t>Medico legal cases are identified by on patient records</t>
  </si>
  <si>
    <t>ME E11.5.</t>
  </si>
  <si>
    <t>Transfer register is maintained to record the detail of the referred patient</t>
  </si>
  <si>
    <t xml:space="preserve">Ambulance has a log book for the maintenance of vehicle and daily vehicle checklist </t>
  </si>
  <si>
    <t>There is a daily checklist of all equipment and emergency medications</t>
  </si>
  <si>
    <t>Ambulance appropriately equipped for BLS with trained personnel</t>
  </si>
  <si>
    <t>The Patient’s rights are respected during transport.</t>
  </si>
  <si>
    <t>If the patient is serious (as decided by the Doctor), then trained driver and one paramedical staff is mandatory to accompany him.</t>
  </si>
  <si>
    <t>If the patient is stable then he is transferred in ambulance with the trained driver and one staff from hospital.</t>
  </si>
  <si>
    <t xml:space="preserve">Ambulances are equipped </t>
  </si>
  <si>
    <t xml:space="preserve">Check for how ambulances are called and patient is shifted </t>
  </si>
  <si>
    <t>ME E11.4.</t>
  </si>
  <si>
    <t>Disaster buffer stock of medicines and other supplies maintained</t>
  </si>
  <si>
    <t xml:space="preserve">There is procedure for setting up control room </t>
  </si>
  <si>
    <t>Procedure for internal communication defined</t>
  </si>
  <si>
    <t>Lines of authority is defined</t>
  </si>
  <si>
    <t>There is procedure for CPR</t>
  </si>
  <si>
    <t>Staff is aware of Clinical protocols</t>
  </si>
  <si>
    <t>See for protocols of head injury, snake bite, poisoning, drawing etc.</t>
  </si>
  <si>
    <t>Emergency protocols are available at point of use</t>
  </si>
  <si>
    <t>ME E11.2.</t>
  </si>
  <si>
    <t>Responsibility of receiving and shifting the patient from vehicle is defined</t>
  </si>
  <si>
    <t>Triage protocols are displayed</t>
  </si>
  <si>
    <t>Triage area  is marked</t>
  </si>
  <si>
    <t>As care provider how they triage patient- immediate, delayed, expectant, minimal, dead</t>
  </si>
  <si>
    <t xml:space="preserve">Emergency has a implemented system of sorting the patients </t>
  </si>
  <si>
    <t>ME E11.1.</t>
  </si>
  <si>
    <t>ME E10.3.</t>
  </si>
  <si>
    <t>ME E10.1.</t>
  </si>
  <si>
    <t>Standard E10.</t>
  </si>
  <si>
    <t>Counselling services are provided wherever it is required</t>
  </si>
  <si>
    <t>ME E9.3.</t>
  </si>
  <si>
    <t>ME E9.2.</t>
  </si>
  <si>
    <t>See if there is any procedure/protocol for discharging the patient if the condition of patient improves in emergency itself.
What is the procedure for discharge for short stay / day care patients</t>
  </si>
  <si>
    <t xml:space="preserve">Assessment is done before discharging patient from emergency </t>
  </si>
  <si>
    <t>ME E9.1.</t>
  </si>
  <si>
    <t>Standard E9.</t>
  </si>
  <si>
    <t xml:space="preserve">Safe keeping of MLC records </t>
  </si>
  <si>
    <t>Emergency register, death register, MLC register, are maintained</t>
  </si>
  <si>
    <t xml:space="preserve">Emergency Records are maintained </t>
  </si>
  <si>
    <t>MLC,PIB, Lab /X-ray requisition, death certificate, Initial assessment format, referral slip etc.</t>
  </si>
  <si>
    <t>Availability of form formats for emergency</t>
  </si>
  <si>
    <t>ME E8.5.</t>
  </si>
  <si>
    <t>CPR, Dressing, mobilization etc</t>
  </si>
  <si>
    <t>ME E8.4.</t>
  </si>
  <si>
    <t>ME E8.3.</t>
  </si>
  <si>
    <t>ME E8.2.</t>
  </si>
  <si>
    <t>Assessment findings are written on BHT</t>
  </si>
  <si>
    <t>ME E8.1.</t>
  </si>
  <si>
    <t>ME E7.5.</t>
  </si>
  <si>
    <t>ME E7.4.</t>
  </si>
  <si>
    <t>ME E7.3.</t>
  </si>
  <si>
    <t>Electrolytes like Potassium chloride,opiods, Neuro muscular blocking agent, Anti thrombolytic agent, insulin, warfarin, Heparin, Adrenergic agonist etc.</t>
  </si>
  <si>
    <t xml:space="preserve">There is process for identifying and cautious administration of high alert drugs </t>
  </si>
  <si>
    <t>ME E7.1.</t>
  </si>
  <si>
    <t xml:space="preserve">Availability of drug formulary at emergency </t>
  </si>
  <si>
    <t>ME E6.2.</t>
  </si>
  <si>
    <t>ME E5.2.</t>
  </si>
  <si>
    <t>ME E5.1.</t>
  </si>
  <si>
    <t>Standard E5.</t>
  </si>
  <si>
    <t>ME E4.5.</t>
  </si>
  <si>
    <t>ME E4.4.</t>
  </si>
  <si>
    <t>ME E4.3.</t>
  </si>
  <si>
    <t xml:space="preserve">There is a process to ensure the accuracy of verbal/telephonic orders  </t>
  </si>
  <si>
    <t>ME E4.1.</t>
  </si>
  <si>
    <t xml:space="preserve">Doctor and nurse is designated for each patient admitted to emergency ward </t>
  </si>
  <si>
    <t>ME E3.3.</t>
  </si>
  <si>
    <t>Check for if there is any system of follow up</t>
  </si>
  <si>
    <t xml:space="preserve">Availability of referral linkages to higher centres. </t>
  </si>
  <si>
    <t>Check for how hand over is given from emergency to ward, ICU, SNCU etc.</t>
  </si>
  <si>
    <t>There is procedure for hand over for patient transfer from emergency to IPD /OT</t>
  </si>
  <si>
    <t>There is fixed schedule for reassessment of patient under observation</t>
  </si>
  <si>
    <t>ME E2.2.</t>
  </si>
  <si>
    <t>Use of standard criteria of assessment like Glasgow comma scale, Poly trauma, MI, burn patient, paediatric patient, pain assessment criteria etc.</t>
  </si>
  <si>
    <t>Assessment criteria of different kind of medical emergencies is defined and practiced</t>
  </si>
  <si>
    <t>ME E2.1.</t>
  </si>
  <si>
    <t>Standard E2.</t>
  </si>
  <si>
    <t>The is provision of extra beds, trolley beds  in case of high occupancy or mass casualty</t>
  </si>
  <si>
    <t>ME E1.4.</t>
  </si>
  <si>
    <t>Staff is aware of cases that can not be admitted at the facility due to constraint in scope of services</t>
  </si>
  <si>
    <t xml:space="preserve">Like ICU, SNCU, Burn cases </t>
  </si>
  <si>
    <t xml:space="preserve">Emergency department is aware of admission criteria to critical care units </t>
  </si>
  <si>
    <t>There is no delay in  transfer of patient to respective department once admission is confirmed</t>
  </si>
  <si>
    <t>There is establish procedure for prisoners as per prevalent local laws</t>
  </si>
  <si>
    <t>There is establish procedure for admission of MLC cases as per prevalent laws</t>
  </si>
  <si>
    <t>There is established criteria for admission through emergency department</t>
  </si>
  <si>
    <t>ME E1.3.</t>
  </si>
  <si>
    <t>Check for that patient demographics like Name, age, Sex, Address, Chief complaint, etc.</t>
  </si>
  <si>
    <t>Staff is aware of requirements of medico legal cases</t>
  </si>
  <si>
    <t>ME D10.3.</t>
  </si>
  <si>
    <t>Valid licences for ambulances are available</t>
  </si>
  <si>
    <t>Linen are changed after change shift of each patient or whenever it get soiled</t>
  </si>
  <si>
    <t>ME D7.2.</t>
  </si>
  <si>
    <t>Clean Linens are provided at observation beds</t>
  </si>
  <si>
    <t>ME D7.1.</t>
  </si>
  <si>
    <t>Standard D7.</t>
  </si>
  <si>
    <t xml:space="preserve">Availability of UPS </t>
  </si>
  <si>
    <t>Availability of power back in Emergency</t>
  </si>
  <si>
    <t>No condemned/Junk material in the Emergency</t>
  </si>
  <si>
    <t>Hospital has sound security system to manage overcrowding in emergency</t>
  </si>
  <si>
    <t xml:space="preserve">See for linkage to police, self protection form staff </t>
  </si>
  <si>
    <t>There are set procedures for handling mass situation and violence in emergency</t>
  </si>
  <si>
    <t>Visitors are restricted at resuscitation and  procedure area</t>
  </si>
  <si>
    <t>Adequate illumination at receiving and triage area</t>
  </si>
  <si>
    <t>Resuscitation area, dressing room and  examination area</t>
  </si>
  <si>
    <t>Adequate illumination at procedure area</t>
  </si>
  <si>
    <t>ME D2.8.</t>
  </si>
  <si>
    <t>There is procedure for replenishing drug tray emergency crash cart in ambulance</t>
  </si>
  <si>
    <t xml:space="preserve">There is procedure for replenishing drug tray emergency crash cart </t>
  </si>
  <si>
    <t>ME D2.6.</t>
  </si>
  <si>
    <t>Department maintained stock and expenditure register of drugs and consumables in ambulance</t>
  </si>
  <si>
    <t>There is practice of calculating and maintaining buffer stock in ambulance</t>
  </si>
  <si>
    <t>Department maintained stock and expenditure register of drugs and consumables in Emergency</t>
  </si>
  <si>
    <t>There is practice of calculating and maintaining buffer stock in Emergency</t>
  </si>
  <si>
    <t>ME D2.5.</t>
  </si>
  <si>
    <t>ME D2.3.</t>
  </si>
  <si>
    <t>Doctors Chair, Patient Stool, Examination Table, Chair, Table, Footstep, cupboard</t>
  </si>
  <si>
    <t>Availability of furniture at emergency</t>
  </si>
  <si>
    <t>Spot light, electrical fixture for equipments like suction, monitor and defibrillator, X ray view box</t>
  </si>
  <si>
    <t xml:space="preserve">Availability of fixtures </t>
  </si>
  <si>
    <t>Hospital graded Mattress, IV stand, bed rails, Bed pan</t>
  </si>
  <si>
    <t>Availability of attachment/accessories with patient bed</t>
  </si>
  <si>
    <t>Availability of patient beds with prop up facility  and wheels</t>
  </si>
  <si>
    <t>Availability of resuscitation equipments in ambulance</t>
  </si>
  <si>
    <t>Ambu bag, defibrillator, layrngo scope, nebulizer, suction apparatus , LMA</t>
  </si>
  <si>
    <t xml:space="preserve"> Glucometer, ECG and HIV rapid diagnostic kit</t>
  </si>
  <si>
    <t xml:space="preserve">Availability of Point of care diagnostic devices </t>
  </si>
  <si>
    <t xml:space="preserve">Availability of instruments for emergency obstetrics procedure </t>
  </si>
  <si>
    <t>Dressing tray  are in adequate numbers as per load</t>
  </si>
  <si>
    <t xml:space="preserve">Availability of dressing tray for Emergency  procedures </t>
  </si>
  <si>
    <t>ME C6.2.</t>
  </si>
  <si>
    <t>Availability of Monitoring equipments in ambulance</t>
  </si>
  <si>
    <t xml:space="preserve">BP apparatus, Multiparameter Torch, hammer , Spot Light </t>
  </si>
  <si>
    <t xml:space="preserve">Emergency Drug Tray/ Crash Cart is maintained at emergency </t>
  </si>
  <si>
    <t xml:space="preserve">Dressing material / Suture material </t>
  </si>
  <si>
    <t>Availability of consumables in ambulance</t>
  </si>
  <si>
    <t xml:space="preserve">Availability of disposables at dressing room </t>
  </si>
  <si>
    <t xml:space="preserve">Inj. Atropine Sulphate </t>
  </si>
  <si>
    <t xml:space="preserve">Antidotes and Other Substances used in Poisonings </t>
  </si>
  <si>
    <t>Polyvalent Anti snake Venom, Anti tetanus Human Immunoglobin</t>
  </si>
  <si>
    <t xml:space="preserve">Availability of Immunological </t>
  </si>
  <si>
    <t>Megsulf, Oxytocin, Plasma Expanders</t>
  </si>
  <si>
    <t>Availability of drugs for obstetric emergencies</t>
  </si>
  <si>
    <t>Tracers as per State EDL</t>
  </si>
  <si>
    <t>Availability of emergency drugs in ambulance</t>
  </si>
  <si>
    <t>Staff is skilled for resuscitation and use defibrillator</t>
  </si>
  <si>
    <t xml:space="preserve">Staff is skilled for emergency procedures </t>
  </si>
  <si>
    <t>Basic life support (BLS)/ Advance life support (ALS)</t>
  </si>
  <si>
    <t>Triage and Mass Casualty  Management</t>
  </si>
  <si>
    <t>Availability of Drivers for Ambulance 24X7</t>
  </si>
  <si>
    <t>Availability of registration clerk</t>
  </si>
  <si>
    <t>availability of dedicated security guards 24X7</t>
  </si>
  <si>
    <t xml:space="preserve">Dedicated 24X7 house keeping staff </t>
  </si>
  <si>
    <t xml:space="preserve">Availability of dresser /paramedic </t>
  </si>
  <si>
    <t xml:space="preserve">At least 2 in day and 1 in night </t>
  </si>
  <si>
    <t xml:space="preserve">Availability of emergency medical officer </t>
  </si>
  <si>
    <t xml:space="preserve">Check for specialist on call/ full time </t>
  </si>
  <si>
    <t xml:space="preserve">Availability of specialist Doctor </t>
  </si>
  <si>
    <t>Emergency has installed fire Extinguisher  that is Class A , Class B, C type or ABC type</t>
  </si>
  <si>
    <t>Emergency has sufficient fire  exit to permit safe escape to its occupant at time of fire</t>
  </si>
  <si>
    <t xml:space="preserve">Floors of the Emergency are non slippery and even </t>
  </si>
  <si>
    <t>Emergency department does not have temporary connections and loosely hanging wires</t>
  </si>
  <si>
    <t>Emergency is located near to the entry of the hospital</t>
  </si>
  <si>
    <t xml:space="preserve">Emergency has functional linkage with Major OT , ICU and labour room , Indoors and laboratories </t>
  </si>
  <si>
    <t>Entrance of Emergency should not be shared with OPD and IPD</t>
  </si>
  <si>
    <t>Separate entrance for emergency department</t>
  </si>
  <si>
    <t>Receiving/Triage-Resucitation-observtion beds- Procedures area. There is no crises cross</t>
  </si>
  <si>
    <t>Unidirectional flow of services.</t>
  </si>
  <si>
    <t>Availability of buffer beds for handling mass causality and disaster</t>
  </si>
  <si>
    <t xml:space="preserve">5% of the total beds </t>
  </si>
  <si>
    <t xml:space="preserve">Availability of emergency beds as per load </t>
  </si>
  <si>
    <t>The ambulance(s) has a proper communication system(at least cell phone)</t>
  </si>
  <si>
    <t xml:space="preserve">Availability of functional  telephone and Intercom Services </t>
  </si>
  <si>
    <t>2-3 meter</t>
  </si>
  <si>
    <t xml:space="preserve">Corridors at Emergency are broad enough for easy moment of stretcher and trolley </t>
  </si>
  <si>
    <t xml:space="preserve">Shaded porch for ambulance </t>
  </si>
  <si>
    <t xml:space="preserve">Dedicated Minor OT </t>
  </si>
  <si>
    <t>All the fixture and furniture are movable to rearrange the different areas in case of  mass casualty</t>
  </si>
  <si>
    <t xml:space="preserve">Lay out is flexible </t>
  </si>
  <si>
    <t xml:space="preserve">Separate room or linkage with mortuary/ Post mortem room </t>
  </si>
  <si>
    <t>Demarcated areas for keeping dead bodies.</t>
  </si>
  <si>
    <t xml:space="preserve">Demarcated area for keeping serious patient for intensive monitoring </t>
  </si>
  <si>
    <t xml:space="preserve">Demarcated observation area/beds </t>
  </si>
  <si>
    <t xml:space="preserve">Demarcated resuscitation area </t>
  </si>
  <si>
    <t>Demarcated duty room for doctor /nurse</t>
  </si>
  <si>
    <t xml:space="preserve">Demarcated Nursing station </t>
  </si>
  <si>
    <t xml:space="preserve">Demarcated receiving /triage areas </t>
  </si>
  <si>
    <t xml:space="preserve">Demarcated trolley bay </t>
  </si>
  <si>
    <t>Availability of seating arrangement in the waiting area</t>
  </si>
  <si>
    <t>1000 square meters per 100 patient daily loads</t>
  </si>
  <si>
    <t xml:space="preserve">Adequate space for accommodating emergency load </t>
  </si>
  <si>
    <t>ME B5.5.</t>
  </si>
  <si>
    <t xml:space="preserve">Free Emergency Consultation for BPL patients </t>
  </si>
  <si>
    <t>ME B5.3.</t>
  </si>
  <si>
    <t>ME B5.2.</t>
  </si>
  <si>
    <t>Emergency services are free for all including pregnant woman, neonate and children</t>
  </si>
  <si>
    <t>Staff is aware about patient rights and responsibilities</t>
  </si>
  <si>
    <t>ME B4.2.</t>
  </si>
  <si>
    <t>Consent is taken for invasive emergency procedures</t>
  </si>
  <si>
    <t xml:space="preserve">Privacy and confidentiality  of HIV, Rape, suicidal cases, domestic violence and psychotic cases  </t>
  </si>
  <si>
    <t>ME B3.3.</t>
  </si>
  <si>
    <t>MLC cases are kept in secure place beyond access of general public</t>
  </si>
  <si>
    <t>Confidentiality of patient record maintained</t>
  </si>
  <si>
    <t>At the examination and procedure area.</t>
  </si>
  <si>
    <t>Screens provided at emergency</t>
  </si>
  <si>
    <t>ME B2.4.</t>
  </si>
  <si>
    <t>No vehicle parked on the way /in front of emergency entrance. Access road to emergency is wide enough for streamline moment of emergency</t>
  </si>
  <si>
    <t>Ambulance has direct access to the receiving/triage area of the emergency.</t>
  </si>
  <si>
    <t>Emergency is located at ground floor</t>
  </si>
  <si>
    <t>Availability of Wheel chair/ stretcher for emergency</t>
  </si>
  <si>
    <t xml:space="preserve">Demarcated male and female observation areas </t>
  </si>
  <si>
    <t xml:space="preserve">Separate toilets for male and females </t>
  </si>
  <si>
    <t xml:space="preserve">Counselling services are available for rape victim and domestic violence </t>
  </si>
  <si>
    <t>OB /RR</t>
  </si>
  <si>
    <t xml:space="preserve">Availability of protocols /guidelines for collection of forensic evidence in case of rape victim </t>
  </si>
  <si>
    <t>Availability of sexual assault forensic evidence kit</t>
  </si>
  <si>
    <t xml:space="preserve">Separate room for examination of rape victims </t>
  </si>
  <si>
    <t>ME B2.1.</t>
  </si>
  <si>
    <t>Treatment note/discharge note is given to patient</t>
  </si>
  <si>
    <t>Enquiry services may be provided by registration clerk/Nurse in a small set up. For large and busy emergency departments there should be dedicated enquiry counter</t>
  </si>
  <si>
    <t>Enquiry services are available 24X7.</t>
  </si>
  <si>
    <t>Important  numbers including ambulance, blood bank , police and referral centres displayed</t>
  </si>
  <si>
    <t>List of drugs available are displayed</t>
  </si>
  <si>
    <t>List of services including emergencies that are managed at the facility</t>
  </si>
  <si>
    <t>Availability of Directional  Signage's.</t>
  </si>
  <si>
    <t xml:space="preserve">Emergency department board is prominently displayed with facility of illumination in night. </t>
  </si>
  <si>
    <t>Availability  departmental signage's .</t>
  </si>
  <si>
    <t>Ask for the specific local health frequent emergencies. See if emergency is ready for it or not.</t>
  </si>
  <si>
    <t xml:space="preserve">Availability of specific procedures for local prevalent emergencies </t>
  </si>
  <si>
    <t>Availability of Medico-legal record services</t>
  </si>
  <si>
    <t xml:space="preserve">Availability of Police post </t>
  </si>
  <si>
    <t>Standard A5.</t>
  </si>
  <si>
    <t xml:space="preserve">The facility provides services under National Programme for Prevention and control of Blindness as per guidelines </t>
  </si>
  <si>
    <t xml:space="preserve">Availability of Functional ECG Services </t>
  </si>
  <si>
    <t>ME A3.3.</t>
  </si>
  <si>
    <t>HB%, CPC, Blood Sugar, RDK, Urine Protein, Electrolyte (Na+K)</t>
  </si>
  <si>
    <t>Availability of Emergency diagnostic tests 24x7</t>
  </si>
  <si>
    <t>ME A3.2.</t>
  </si>
  <si>
    <t xml:space="preserve">Check services are functional at night </t>
  </si>
  <si>
    <t>Radiology Services are functional 24X7</t>
  </si>
  <si>
    <t xml:space="preserve">Availability / Linkage to X-ray &amp; USG services </t>
  </si>
  <si>
    <t>Standard A3.</t>
  </si>
  <si>
    <t>Triage and emergency management  of paediatric cases</t>
  </si>
  <si>
    <t>Availability of Emergency Obstetrics &amp; Gynaecology procedure</t>
  </si>
  <si>
    <t xml:space="preserve">Defibrillation, CPR, Mobilization, Chest Tube, Intubations, Tracheotomy, Mechanical Ventilation </t>
  </si>
  <si>
    <t xml:space="preserve">Availability of Emergency procedures </t>
  </si>
  <si>
    <t xml:space="preserve">24X7 availability of dedicated emergency Services </t>
  </si>
  <si>
    <t xml:space="preserve">Injection room facility with ARV, ASV and emergency drugs </t>
  </si>
  <si>
    <t xml:space="preserve">Availability of injection room facilities </t>
  </si>
  <si>
    <t xml:space="preserve">Drainage, dressing, suturing </t>
  </si>
  <si>
    <t xml:space="preserve">Availability of Dressing room facility </t>
  </si>
  <si>
    <t>ME A1.13.</t>
  </si>
  <si>
    <t>Conversion Reactions, other Psychiatric emergencies Hysteria, mania, psychosis</t>
  </si>
  <si>
    <t xml:space="preserve">Availability of Emergency Psychiatric procedures </t>
  </si>
  <si>
    <t>ME A1.9.</t>
  </si>
  <si>
    <t xml:space="preserve">Fracture, RTA, Poly trauma </t>
  </si>
  <si>
    <t xml:space="preserve">Availability of  Emergency Orthopaedic procedures </t>
  </si>
  <si>
    <t xml:space="preserve">Epitasis, foreign body </t>
  </si>
  <si>
    <t xml:space="preserve">Availability of Emergency  ENT  procedures   </t>
  </si>
  <si>
    <t>ME A1.6.</t>
  </si>
  <si>
    <t>Foreign body and injuries</t>
  </si>
  <si>
    <t xml:space="preserve">Availability of  Emergency Ophthalmology  procedures </t>
  </si>
  <si>
    <t>ARI, Diarrhoeal diseases, Hypothermia, PEM,resustication</t>
  </si>
  <si>
    <t xml:space="preserve">Availability of emergency Paediatric procedures </t>
  </si>
  <si>
    <t>The facility provides paediateric services</t>
  </si>
  <si>
    <t xml:space="preserve">APH, PPH, Eclampsia , Obstructed labour, Septic abortion, Emergency Contraceptives </t>
  </si>
  <si>
    <t>Availability of  Emergency Obstetrics &amp;Gynaecology Procedures</t>
  </si>
  <si>
    <t xml:space="preserve">Appendicitis, Rupture spleen, Intestinal Obstruction, Assault Injuries, perforation, Burns </t>
  </si>
  <si>
    <t xml:space="preserve">Availability of Emergency  Surgical Procedures </t>
  </si>
  <si>
    <t xml:space="preserve">Poisoning, Snake Bite, CVA, Acute MI, ARF, Hypovolumic Shock , Dyspnoea, Unconscious Patients </t>
  </si>
  <si>
    <t xml:space="preserve">Availability of Emergency Medical  Procedures </t>
  </si>
  <si>
    <t xml:space="preserve">Checklist for Accident &amp; Emergency </t>
  </si>
  <si>
    <t>Standard G5.</t>
  </si>
  <si>
    <t xml:space="preserve">NA Switch </t>
  </si>
  <si>
    <t xml:space="preserve">Name of the Hospital </t>
  </si>
  <si>
    <t>Names of Assessors</t>
  </si>
  <si>
    <t>Accident &amp; Emergency Score</t>
  </si>
  <si>
    <t>National Quality Assurance Standards for District Hospitals</t>
  </si>
  <si>
    <t>Checklist for Accident &amp; Emergency</t>
  </si>
  <si>
    <t>Assessment Summary</t>
  </si>
  <si>
    <t xml:space="preserve">Major Gaps Observed </t>
  </si>
  <si>
    <t xml:space="preserve">Recommendations/ Opportunites for Improvement </t>
  </si>
  <si>
    <t xml:space="preserve">Strengths / Good Practices </t>
  </si>
  <si>
    <t>Date of Assessment</t>
  </si>
  <si>
    <t xml:space="preserve">Action plan Submission Date </t>
  </si>
  <si>
    <t>Type of Assessment (Internal/External)</t>
  </si>
  <si>
    <t>Signature of Assessors</t>
  </si>
  <si>
    <t>Date</t>
  </si>
  <si>
    <t>Names of Assessees</t>
  </si>
  <si>
    <t xml:space="preserve">Checklist for Outdoor Patient Department </t>
  </si>
  <si>
    <t xml:space="preserve">OPD  Score Card </t>
  </si>
  <si>
    <t>Checklist for Nutrition Rehabilitation Center  (NRC)</t>
  </si>
  <si>
    <t>Checklist for Operation Theatre</t>
  </si>
  <si>
    <t xml:space="preserve">Operation Theatre Score Card </t>
  </si>
  <si>
    <t xml:space="preserve">Indoor Patient Department Score Card </t>
  </si>
  <si>
    <t>Checklist for Indoor Patient Department</t>
  </si>
  <si>
    <t xml:space="preserve">IPD Score </t>
  </si>
  <si>
    <t xml:space="preserve">Laboratory Score </t>
  </si>
  <si>
    <t xml:space="preserve">Pharmacy Score Card </t>
  </si>
  <si>
    <t xml:space="preserve">Auxillary Services Score Card </t>
  </si>
  <si>
    <t xml:space="preserve">Auxillary Services Score </t>
  </si>
  <si>
    <t>Checklist for Administration</t>
  </si>
  <si>
    <t xml:space="preserve">Accident &amp; Emergency Score Card </t>
  </si>
  <si>
    <t>OPD  Score</t>
  </si>
  <si>
    <t>Checklist for OPD</t>
  </si>
  <si>
    <t xml:space="preserve">Checklist for Pharmacy Department </t>
  </si>
  <si>
    <t>NA</t>
  </si>
  <si>
    <t>Entitlement under JSSK and RBSK are displayed</t>
  </si>
  <si>
    <t xml:space="preserve">Availability of dedicated RSBY/ Ayushman Bharat/state scheme help desk </t>
  </si>
  <si>
    <t>Give full complaince if there is any other acceptable method for verification</t>
  </si>
  <si>
    <t>All tests and drugs are covered under RSBY/ Ayushman Bharat/state scheme</t>
  </si>
  <si>
    <t xml:space="preserve">Services and entitlements available under RSBY/Ayushman Bharat /state scheme are prominently displayed </t>
  </si>
  <si>
    <t xml:space="preserve">E.g.; Payment for  National Health program </t>
  </si>
  <si>
    <t>Hospital Quality Score Card Department wise</t>
  </si>
  <si>
    <t>Customized Checklist for Male District Hospital</t>
  </si>
  <si>
    <t xml:space="preserve">Checklist for Mortuary </t>
  </si>
  <si>
    <t xml:space="preserve">Mortuary Score Card </t>
  </si>
  <si>
    <t>Mortuary Score</t>
  </si>
  <si>
    <t>nhsrc123</t>
  </si>
  <si>
    <t>Checklist for Mortuary</t>
  </si>
  <si>
    <t xml:space="preserve">Checkpoints </t>
  </si>
  <si>
    <t>Assessment method</t>
  </si>
  <si>
    <t>Audit Support</t>
  </si>
  <si>
    <t>Remark</t>
  </si>
  <si>
    <t>Availability of services 24X7</t>
  </si>
  <si>
    <t>Dead bodies are kept till the relatives take over the bodies</t>
  </si>
  <si>
    <t>Dead bodies are brought to hospital for medico legal post mortem work</t>
  </si>
  <si>
    <t>Unclaimed bodies are kept until disposal is arranged</t>
  </si>
  <si>
    <t>Facility for pathological post mortem</t>
  </si>
  <si>
    <t xml:space="preserve">Availability of departmental signage </t>
  </si>
  <si>
    <t xml:space="preserve">Signage's are available in local language and pictorial </t>
  </si>
  <si>
    <t xml:space="preserve">Post mortem records of deceased are issued to police/next kin of deceased as per state guideline </t>
  </si>
  <si>
    <t>Religious and cultural preferences of deceased and relatives are taken in to consideration while handling over the body</t>
  </si>
  <si>
    <t>Availability of ramp/level ground for easy access of stretcher to mortuary/ post mortem room</t>
  </si>
  <si>
    <t>There are arrangements  that Post mortem room is not in direct line of sight of general public/ visitors</t>
  </si>
  <si>
    <t>Provision of curtain, screen or buffer area or any other in post mortem room</t>
  </si>
  <si>
    <t>Confidentiality of PM records are maintained  for all MLC cases</t>
  </si>
  <si>
    <t>Behaviour of staff is empathetic and courteous to deceased relative</t>
  </si>
  <si>
    <t xml:space="preserve">Privacy and confidentiality of   HIV and  suicidal cases </t>
  </si>
  <si>
    <t>The facility has defined and established grievance redressed system in place</t>
  </si>
  <si>
    <t>Availability of complaint box and display of process for grievance re redressed and whom to contact is displayed</t>
  </si>
  <si>
    <t xml:space="preserve">Adequate space to accommodate Post mortem and dead bodies  load </t>
  </si>
  <si>
    <t>Availability of seating arrangement</t>
  </si>
  <si>
    <t xml:space="preserve">Availability of Drinking water </t>
  </si>
  <si>
    <t>Mortuary  has reception and waiting area as per requirement</t>
  </si>
  <si>
    <t>Waiting area has space of 17.5 sq m along with toilet and drinking water facility</t>
  </si>
  <si>
    <t>Mortuary  has cold room for body preservation of bodies as per requirement</t>
  </si>
  <si>
    <t>Cold room has area of 14 sq m and 6 cabinets for 101-300 beds and 8 cabinets for 301-500 beds</t>
  </si>
  <si>
    <t>Mortuary has post mortem room as per requirement</t>
  </si>
  <si>
    <t>Post mortem room has area of 17.5 sq m  for 101-300 beds and 21 sq m for 301-500 beds</t>
  </si>
  <si>
    <t>Mortuary and post mortem has Ancillary area as per requirement</t>
  </si>
  <si>
    <t>Ancillary area consist of Consultant room, mortuary supervisor room and stores</t>
  </si>
  <si>
    <t>Cold room and autopsy room are interconnected</t>
  </si>
  <si>
    <t>Cold room should lead to entrance area into autopsy room</t>
  </si>
  <si>
    <t xml:space="preserve">Access way connected from hospital to mortuary is covered </t>
  </si>
  <si>
    <t>As protection in wet weather and as screen from adjoining area</t>
  </si>
  <si>
    <t>Corridors of Mortuary area are wide enough to allow passage of trolleys</t>
  </si>
  <si>
    <t>Not less than 8 ft</t>
  </si>
  <si>
    <t xml:space="preserve">Availability of telephone and Intercom Services </t>
  </si>
  <si>
    <t>Availability of deep freezer for storage  as per load</t>
  </si>
  <si>
    <t>Mortuary has functional linkage with hospital Emergency, OT and IPD etc.</t>
  </si>
  <si>
    <t>Mortuary building does not have temporary connections and loosely hanging wires</t>
  </si>
  <si>
    <t>Floors of the Mortuary are thick, durable and can be easily cleaned</t>
  </si>
  <si>
    <t>Window have wire meshwork and intact window panes</t>
  </si>
  <si>
    <t xml:space="preserve">Floors of the Mortuary are non slippery and even </t>
  </si>
  <si>
    <t xml:space="preserve"> Fire Extinguisher  that is Class A , Class C type or ABC type are installed in mortuary</t>
  </si>
  <si>
    <t>Availability of specialist/MO to conduct autopsy as per state norms</t>
  </si>
  <si>
    <t>Availability of post mortem technician/assistant as per state guideline</t>
  </si>
  <si>
    <t>Availability of  sweeper in Mortuary</t>
  </si>
  <si>
    <t>Availability of security staff in mortuary</t>
  </si>
  <si>
    <t>Staff is skilled for preservation of dead bodies in the mortuary</t>
  </si>
  <si>
    <t>Staff is skilled for maintaining post mortem records</t>
  </si>
  <si>
    <t>Repairing Material</t>
  </si>
  <si>
    <t>Thread, needle, cotton wool, wool waste, clothes, malleable wire, polythene bag, gloves, mask and apron</t>
  </si>
  <si>
    <t>Plastic bins</t>
  </si>
  <si>
    <t>for fixing specimens</t>
  </si>
  <si>
    <t xml:space="preserve"> Weighting Mechanise. Platform scale Weighting Whole body, Balance to weight 100gm to 10 Kg, Balance to weight 0.2 gm to 10gm</t>
  </si>
  <si>
    <t>Availability of Cutting Instruments trays</t>
  </si>
  <si>
    <t>Skull Cutter, Organ Knife blade, cartilage Knife, Caltin solid, Rib cutter, Brain knife, resection knife, Scissor (of varying sizes), forceps  (of varying sizes)</t>
  </si>
  <si>
    <t>Availability of Cabinets for storage of dead bodies</t>
  </si>
  <si>
    <t>Refrigerated body storage room, Instrument trolley</t>
  </si>
  <si>
    <t>Autoclave/ Boiler</t>
  </si>
  <si>
    <t>Availability of Post mortem table</t>
  </si>
  <si>
    <t>Electrical fixture for storage cabinet</t>
  </si>
  <si>
    <t xml:space="preserve">  Availability  of furniture</t>
  </si>
  <si>
    <t>cupboard, counter for delivery of reports, table for preparation of reports chair.</t>
  </si>
  <si>
    <t xml:space="preserve">All the monitoring equipments   are calibrated </t>
  </si>
  <si>
    <t xml:space="preserve">Department maintained stock and expenditure register </t>
  </si>
  <si>
    <t>Adequate illumination at post mortem table</t>
  </si>
  <si>
    <t>Adequate illumination at morgue</t>
  </si>
  <si>
    <t xml:space="preserve">Hospital ensures unauthorised entry into  mortuary is not permitted </t>
  </si>
  <si>
    <t>Temperature control and ventilation in Mortuary</t>
  </si>
  <si>
    <t>Hospital has sound security system to manage overcrowding in Mortuary</t>
  </si>
  <si>
    <t>Post-mortem table is intact and with out rust</t>
  </si>
  <si>
    <t>Hospital maintains  open area and landscaping</t>
  </si>
  <si>
    <t>No condemned/Junk material stored in the mortuary</t>
  </si>
  <si>
    <t>Availability of water in sinks, washbasin and post mortem table should be fitted with water hose</t>
  </si>
  <si>
    <t>Availability of power back in mortuary</t>
  </si>
  <si>
    <t>Standard D6</t>
  </si>
  <si>
    <t xml:space="preserve">Doctor and support staff adhere to their respective dress code </t>
  </si>
  <si>
    <t xml:space="preserve">Department has process for storage and retrieval of Medico-legal record </t>
  </si>
  <si>
    <t>MLC case reports etc.</t>
  </si>
  <si>
    <t>Mortuary has system for categorize the dead bodies before preservation.</t>
  </si>
  <si>
    <t>Main categorization in Non medico legal and medico legal which is further divided into Identified and Unknown</t>
  </si>
  <si>
    <t xml:space="preserve">Mortuary technician  to maintain full records of body brought to mortuary </t>
  </si>
  <si>
    <t>Check Mortuary register which contain details: Identification number, Name, Sex, age of deceased, date and time of death, identification mark of deceased and finger impression, details of near relative, weather autopsy is done or not, if done then date and time of autopsy, name of autopsy surgeon, date and time when body is placed in cold storage, length of body and breadth across should, list of valuables which have been removed from body, signature of technician, date and time of when body is removed &amp; Name of relative/police collecting body.</t>
  </si>
  <si>
    <t>Mortuary has system to provide identification tag/wrist band for each stored dead body</t>
  </si>
  <si>
    <t>Identification tag should be of plastic water proof type and carry information on full name,address,age,sex, registration number, date and time of death and when body kept for storage</t>
  </si>
  <si>
    <t xml:space="preserve">Mortuary has system for preparation  of body before cold storage </t>
  </si>
  <si>
    <t xml:space="preserve">Each cold storage door has holder for identification ticket </t>
  </si>
  <si>
    <t>Check identification  ticket is available on storage cabin containing dead body</t>
  </si>
  <si>
    <t>Name of deceased is written on board on wall of the room which list each cold storage compartment</t>
  </si>
  <si>
    <t xml:space="preserve">Cold storage room has system to maintain temperature of cabinets </t>
  </si>
  <si>
    <r>
      <t>Temperature should not be allowed to fall below 0</t>
    </r>
    <r>
      <rPr>
        <sz val="9"/>
        <color theme="1"/>
        <rFont val="Calibri"/>
        <family val="2"/>
        <scheme val="minor"/>
      </rPr>
      <t>o</t>
    </r>
    <r>
      <rPr>
        <sz val="11"/>
        <color theme="1"/>
        <rFont val="Calibri"/>
        <family val="2"/>
        <scheme val="minor"/>
      </rPr>
      <t>C for short duration preservation while to preserve the body for long time it must be deep frozen so -20</t>
    </r>
    <r>
      <rPr>
        <sz val="9"/>
        <color theme="1"/>
        <rFont val="Calibri"/>
        <family val="2"/>
        <scheme val="minor"/>
      </rPr>
      <t>o</t>
    </r>
    <r>
      <rPr>
        <sz val="11"/>
        <color theme="1"/>
        <rFont val="Calibri"/>
        <family val="2"/>
        <scheme val="minor"/>
      </rPr>
      <t>C temp must be kept for one compartment</t>
    </r>
  </si>
  <si>
    <t>Hospital has system to intimate mortuary staff before sending body to mortuary</t>
  </si>
  <si>
    <t xml:space="preserve"> All  bodies sent  to mortuary is accompanied  with copy of death certificate issued by hospital</t>
  </si>
  <si>
    <t>Death Certificate and label is marked MLC in bold if medico legal cases</t>
  </si>
  <si>
    <t>Check death certificate /dead body.</t>
  </si>
  <si>
    <t>Mortuary/Hospital has standard label fixed to winding cloth over upper part of body</t>
  </si>
  <si>
    <t xml:space="preserve">The upper part of the body is taken out of mortuary cold storage room i.e.  head for identification </t>
  </si>
  <si>
    <t>Mortuary has system for storage of unclaimed body for fixed duration  as per state guideline</t>
  </si>
  <si>
    <t>Mortuary has system for disposal of unclaimed bodies as per state guideline</t>
  </si>
  <si>
    <t>National Health Programmes</t>
  </si>
  <si>
    <t xml:space="preserve">Staff knows when to wear clean &amp; Sterile gloves  </t>
  </si>
  <si>
    <t xml:space="preserve">Decontamination of mortuary table </t>
  </si>
  <si>
    <t>Decontamination of instrument after use</t>
  </si>
  <si>
    <t>Sterilization of mortuary  equipment</t>
  </si>
  <si>
    <t>High level disinfection by boiling or chemical  done as per protocol at mortuary</t>
  </si>
  <si>
    <t xml:space="preserve">Department has documented procedure for death in ward and emergency </t>
  </si>
  <si>
    <t>Department  has documented procedure for  receiving the body in mortuary</t>
  </si>
  <si>
    <t>Department has documented procedure for  storage of the body in mortuary</t>
  </si>
  <si>
    <t>Department has documented  procedure for temperature maintenance in cold store</t>
  </si>
  <si>
    <t xml:space="preserve">Department has documented procedure for corrective and preventive  maintenance of cold stores </t>
  </si>
  <si>
    <t>Department has documented procedure for  tagging of the dead bodies</t>
  </si>
  <si>
    <t>Department has documented procedure for maintenance of records</t>
  </si>
  <si>
    <t>Department has documented procedure sending the bodies for autopsy</t>
  </si>
  <si>
    <t>Department has documented procedure for hand over the body to deceased relatives</t>
  </si>
  <si>
    <t>Department has documented procedure for issuing the records to police and patient relatives</t>
  </si>
  <si>
    <t>Department has documented procedure for storage and send the viscera/tissue  for further investigation</t>
  </si>
  <si>
    <t>Department has documented procedure for cleaning and upkeep of mortuary and post mortem room</t>
  </si>
  <si>
    <t>Work instructions are  displayed</t>
  </si>
  <si>
    <t>Work Instruction for Dead body storage, receiving and issue of dead body</t>
  </si>
  <si>
    <t>Action Plan is prepared</t>
  </si>
  <si>
    <t>Area of Concern - H Outcomes</t>
  </si>
  <si>
    <t>Proportion of non MLC cases</t>
  </si>
  <si>
    <t>Occupancy rate of cold storage for dead bodies</t>
  </si>
  <si>
    <t>Mean storage time for dead body in cold storage</t>
  </si>
  <si>
    <t>Down time Cold storage equipments</t>
  </si>
  <si>
    <t xml:space="preserve">Waiting time for carrying out post mortem </t>
  </si>
  <si>
    <t>Waiting time for getting post mortem report in MLC cases</t>
  </si>
  <si>
    <t xml:space="preserve">Checklist for Paediatrics  Ward </t>
  </si>
  <si>
    <t xml:space="preserve">Paediatrics Ward Score Card </t>
  </si>
  <si>
    <t>Paediatrics Ward Score</t>
  </si>
  <si>
    <t xml:space="preserve">Checklist for Paediatrics Ward </t>
  </si>
  <si>
    <t>Compliance Full/Partial/No</t>
  </si>
  <si>
    <t>Assessment  Method</t>
  </si>
  <si>
    <t>Availability of dedicated paediatric  ward</t>
  </si>
  <si>
    <t xml:space="preserve">Availability of isolation room </t>
  </si>
  <si>
    <t>Particularly for chicken pox, measles etc.)</t>
  </si>
  <si>
    <t>Indoor Management of Severe Acute Malnutrition</t>
  </si>
  <si>
    <t>Indoor Management of Severe Diarrhoea with severe dehydration</t>
  </si>
  <si>
    <t>Indoor Management of Meningitis</t>
  </si>
  <si>
    <t>Indoor Management of Acute respiratory infections</t>
  </si>
  <si>
    <t>Seizers and convulsions</t>
  </si>
  <si>
    <t>Shock</t>
  </si>
  <si>
    <t>Accidental poisoning</t>
  </si>
  <si>
    <t>Indoor management of malaria</t>
  </si>
  <si>
    <t>check the records for management of cases in last one year</t>
  </si>
  <si>
    <t>Indoor management of  Chikungunia</t>
  </si>
  <si>
    <t>check the records for management of  cases in last one year</t>
  </si>
  <si>
    <t>Indoor management of JE</t>
  </si>
  <si>
    <t>Management of paediateric Tuberculosis</t>
  </si>
  <si>
    <t xml:space="preserve">The facility provides services under National Programme for preventation and control of Blindness as per guidelines </t>
  </si>
  <si>
    <t xml:space="preserve">Referral of  child born of High Risk pregnancy showing features suggestive of hearing impairment </t>
  </si>
  <si>
    <t>Visiting hours and visitor policy are displayed</t>
  </si>
  <si>
    <t>Breast feeding, immunization schedule and Zn, ORS, nutrition and hand washing etc.</t>
  </si>
  <si>
    <t>Cots in paediatric ward are large enough for stay of mother with child</t>
  </si>
  <si>
    <t xml:space="preserve">Availability of screen </t>
  </si>
  <si>
    <t>Availability of free diagnostics</t>
  </si>
  <si>
    <t>Availablity of free stay in paediatric ward</t>
  </si>
  <si>
    <t>Treatment to BPL patient is free</t>
  </si>
  <si>
    <t xml:space="preserve">Availability of play room </t>
  </si>
  <si>
    <t>Paediatric building does not have temporary connections and loosely hanging wires</t>
  </si>
  <si>
    <t xml:space="preserve">Floors of the paediatric wards are non slippery and even </t>
  </si>
  <si>
    <t>Paediatric Ward has sufficient fire  exit to permit safe escape to its occupant at time of fire</t>
  </si>
  <si>
    <t>Paediatric ward has installed fire Extinguisher  that is Class A , Class B, C type or ABC type</t>
  </si>
  <si>
    <t>Availability of Paediatrician on call</t>
  </si>
  <si>
    <t>Availability of general duty doctor</t>
  </si>
  <si>
    <t xml:space="preserve">
availability of ayahs/ Sanitary worker</t>
  </si>
  <si>
    <t>Facility based immunization</t>
  </si>
  <si>
    <t xml:space="preserve">Infant and young Child Feeding ( IYCF) practices   </t>
  </si>
  <si>
    <t>IMNCI Training</t>
  </si>
  <si>
    <t>Patient safety</t>
  </si>
  <si>
    <t xml:space="preserve">Counsellor is skilled IYCF counselling </t>
  </si>
  <si>
    <t>Availability of emergency drugs</t>
  </si>
  <si>
    <t xml:space="preserve">Adrenaline    
 Diazepam,    
Phenobarbitone
Pheniramine (Cetirizine)                                                           Hydrocortisone
Calcium gluconate                                               Sodium bicarbonate                         
Dopamine, methasone   </t>
  </si>
  <si>
    <t>Availability of IV fluid</t>
  </si>
  <si>
    <t xml:space="preserve">Ringer’s lactate                                               
· Normal saline                                                   
· N/5 in 5% Dextrose 
Dextrose (10%)  </t>
  </si>
  <si>
    <t>Availability of antibiotics</t>
  </si>
  <si>
    <t>(Ampicillin, Gentamicin, ,Cefotaxime,Ceftriaxone</t>
  </si>
  <si>
    <t>Other Injectables</t>
  </si>
  <si>
    <t xml:space="preserve">Quinine, Mannitol, Potassium chloride(KCL), Vitamin K,  Nebuliser solution of salbutamol, Artesunate
</t>
  </si>
  <si>
    <t>Oral Drugs 1</t>
  </si>
  <si>
    <t xml:space="preserve"> ORS
Cotrimoxazole paediatric tablets &amp; Syrup
Amoxicillin tablets Doxycycline &amp; Syrup 
Zinc tablets
Chloroquine tablets
Paracetamol, Metrindazol, Albendazol
</t>
  </si>
  <si>
    <t>Oral Drugs 2</t>
  </si>
  <si>
    <t xml:space="preserve">Vitamin A, IFA tablets, Salbutamol,
Prednisolone tablets,  Frusemide tablets
</t>
  </si>
  <si>
    <t>Consumables for Paediatric ward</t>
  </si>
  <si>
    <t>Plastic / disposable syringes      
· IV cannulas (22G and 24G)   
· Scalp vein set No. 22 and 24
· IV infusion sets (adult and paediatric), simple rubber catheter</t>
  </si>
  <si>
    <t>Resuscitation consumables</t>
  </si>
  <si>
    <t xml:space="preserve">Nasogastric tube (8,10,12FG) 
Suction catheter (6,8,10 FG)
Uncuffed tracheal tube (all sizes) 
Oropharyngeal airway </t>
  </si>
  <si>
    <t>Weighing machine( infant &amp; adult)
· Stadiometer for height
· Infantometer for length
BP apparatus with paediatric cuff, Thermometer.</t>
  </si>
  <si>
    <t>Availability of dressing tray</t>
  </si>
  <si>
    <t xml:space="preserve">Face masks (3 type; Neonate, Infant and paediatric type)
Self-inflating ventilation bag (all sizes) 
Laryngoscope
Nebulizer
Suction machines Oxygen supply, ET tube (different sizes)
</t>
  </si>
  <si>
    <t xml:space="preserve">Drugs are stored in containers/tray/crash cart and are labeled </t>
  </si>
  <si>
    <t xml:space="preserve">Empty and  filled cylinders are labeled </t>
  </si>
  <si>
    <t>There is practice of calculating and maintaining buffer stock in paediatric ward</t>
  </si>
  <si>
    <t>There is no overcrowding in the wards during visitors hours</t>
  </si>
  <si>
    <t>Identification band for children below 5 years</t>
  </si>
  <si>
    <t>Security arrangement in Paediatric . Ward</t>
  </si>
  <si>
    <t>Availability of Blankets, draw sheet, pillow with pillow cover and machintosh</t>
  </si>
  <si>
    <t>There is established criteria for admission</t>
  </si>
  <si>
    <t>Age Criteria &amp; clinical diagnosis, all emergency and serious cases</t>
  </si>
  <si>
    <t xml:space="preserve">Facility has defined and established procedures for clinical assessment and reassessment of the patients. </t>
  </si>
  <si>
    <t>Check for TPR chart, IO chart, weight records any other vital required is monitored</t>
  </si>
  <si>
    <t>Nebulization, Resuscitation etc</t>
  </si>
  <si>
    <t>TPR chart, IO chart, Growth chart (Pre term)</t>
  </si>
  <si>
    <t xml:space="preserve">Counselling the mother on correct treatment and feeding of the child at home, when to return for follow-up care and immunization
</t>
  </si>
  <si>
    <t xml:space="preserve"> Container is labeled properly after the sample collection</t>
  </si>
  <si>
    <t xml:space="preserve">Paediatric bags for blood available </t>
  </si>
  <si>
    <t>Facility has defined and established procedures for end of life care and death</t>
  </si>
  <si>
    <t>Assessment Protocols are available</t>
  </si>
  <si>
    <t>Airway, Breathing, Circulation, Coma, Convulsion, and Dehydration</t>
  </si>
  <si>
    <t>Triage Protocols are  available</t>
  </si>
  <si>
    <t>Emergency, priority and can wait</t>
  </si>
  <si>
    <t>Staff aware and practice ETAT protocols</t>
  </si>
  <si>
    <t>Staff is skilled for basic life support for young infants and children's</t>
  </si>
  <si>
    <t>ETAT checklist is available and practiced</t>
  </si>
  <si>
    <t>Differential diagnosis algorithm are available</t>
  </si>
  <si>
    <t>Food/ fluid intake is chart is maintained</t>
  </si>
  <si>
    <t>Weight chart is maintained</t>
  </si>
  <si>
    <t>Start-up and catch formula made as per guidelines</t>
  </si>
  <si>
    <t>check for composition</t>
  </si>
  <si>
    <t>Assessment of dehydration done as per protocols</t>
  </si>
  <si>
    <t>Department has documented Procedure for receiving and initial assessment of the patient</t>
  </si>
  <si>
    <t xml:space="preserve">Department has documented procedure for reassessment of the patient as per clinical condition </t>
  </si>
  <si>
    <t>Department has documented procedure for admission, shifting and referral of children</t>
  </si>
  <si>
    <t>Department has documented procedure for emergency triage assessment and treatment</t>
  </si>
  <si>
    <t>Department has documented procedure for assessment and management of Emergency signs</t>
  </si>
  <si>
    <t>Department has documented procedure for Management of fever, cough, breathlessness, diarrhoea and malnutrition</t>
  </si>
  <si>
    <t>Department has documented discharge process for paediatric patient</t>
  </si>
  <si>
    <t>Department has documented procedure for transfusion of blood in maternity ward</t>
  </si>
  <si>
    <t>Department has documented procedure for requisition and reporting of diagnostics</t>
  </si>
  <si>
    <t>Department has documented procedure for discharge of the patient</t>
  </si>
  <si>
    <t>Department has documented procedure for arrangement of intervention for Paediatric ward</t>
  </si>
  <si>
    <t>Department has documented procedure for sorting, cleaning and distribution of clean linen to patient</t>
  </si>
  <si>
    <t>Department has documented procedure for providing free diet to the patient as per their requirement</t>
  </si>
  <si>
    <t>Patient safety, formula for calculation of paediatric doses , CPR etc</t>
  </si>
  <si>
    <t xml:space="preserve">Proportion of Mothers given nutritional counselling </t>
  </si>
  <si>
    <t xml:space="preserve">No. of paediatric admission per 1000 indoor admission </t>
  </si>
  <si>
    <t xml:space="preserve">Proportion of female patient </t>
  </si>
  <si>
    <t>LAMA rate for female patient</t>
  </si>
  <si>
    <t xml:space="preserve">Proportion of BPL patient </t>
  </si>
  <si>
    <t>No. of drug stock out in the paediatric ward</t>
  </si>
  <si>
    <t>Discharge Rate</t>
  </si>
  <si>
    <t>No of Newborn / Child Resuscitated</t>
  </si>
  <si>
    <t xml:space="preserve">Average length of Stay </t>
  </si>
  <si>
    <t xml:space="preserve">Death rate </t>
  </si>
  <si>
    <t xml:space="preserve">% of infants exclusively breastfed from admission to discharge </t>
  </si>
  <si>
    <t>Case fatality rate</t>
  </si>
  <si>
    <t xml:space="preserve">Obtatained </t>
  </si>
  <si>
    <t>Services Under RBSY /Ayushman Bharat/State scheme</t>
  </si>
  <si>
    <t>Entitlement under  RBSY/Ayushman Bharat/ State scheme are displayed</t>
  </si>
  <si>
    <t>Maternity Ward</t>
  </si>
  <si>
    <t>Blood Bank</t>
  </si>
  <si>
    <t>Services under RBSK</t>
  </si>
  <si>
    <t xml:space="preserve">Standard B6 </t>
  </si>
  <si>
    <t>Facility has defined framework for ethical management including dilemmas confronted during delivery of services at public health facilities</t>
  </si>
  <si>
    <t>ME B6.1</t>
  </si>
  <si>
    <t>Ethical norms and code of conduct for medical and paramedical staff have been established.</t>
  </si>
  <si>
    <t xml:space="preserve">Check that hospital administration has defined code of conduct for various cadre of staff </t>
  </si>
  <si>
    <t xml:space="preserve">Check for any circular, policy, notice, government order issued that explains the code of conduct for staff such as doctor and nurses. </t>
  </si>
  <si>
    <t>ME B6.2</t>
  </si>
  <si>
    <t>The Facility staff is aware of code of conduct established</t>
  </si>
  <si>
    <t xml:space="preserve">Check if staff  is aware of code of conduct </t>
  </si>
  <si>
    <t>Interview doctors and  nursing / paramedical staff on sample basis.</t>
  </si>
  <si>
    <t>ME B6.3</t>
  </si>
  <si>
    <t>The Facility has an established procedure for entertaining representatives of drug companies and suppliers</t>
  </si>
  <si>
    <t xml:space="preserve">Check hospital has implemented a policy of not entertaining representative of pharma companies within hospital premises </t>
  </si>
  <si>
    <t>Ask medical superintendent / manager regarding any such circular / instructions issued to the doctors. Check on sample basis if doctors are aware of this policy and do not entertain medical representatives in hospital premises</t>
  </si>
  <si>
    <t>ME B6.4</t>
  </si>
  <si>
    <t>The Facility has an established procedure for medical examination and treatment of individual under judicial or police detention as per prevalent law and
government directions</t>
  </si>
  <si>
    <t xml:space="preserve">Check hospital administration has aware of protocols for examination and treatment t of individuals brought police </t>
  </si>
  <si>
    <t xml:space="preserve">As per state law and supreme court direction </t>
  </si>
  <si>
    <t>ME B6.5</t>
  </si>
  <si>
    <t>There is an established procedure for sharing of hospital/patient data with individuals and external agencies including non governmental organization</t>
  </si>
  <si>
    <t xml:space="preserve">Check hospital administration has defined protocols for data sharing </t>
  </si>
  <si>
    <t>Check list of agencies with which data shared has routinely shred has been prepared . For any other agency a formal permission is sought from competent authorities before sharing the data including international agencies, press and NGOs.</t>
  </si>
  <si>
    <t>ME B6.6</t>
  </si>
  <si>
    <t>There is an established procedure for ‘end-of-life’ care</t>
  </si>
  <si>
    <t>ME B 6.7</t>
  </si>
  <si>
    <t>There is an established procedure for patients who wish to leave hospital against medical advice or refuse to receive specific c treatment</t>
  </si>
  <si>
    <t>ME B6.8</t>
  </si>
  <si>
    <t>There is an established procedure for obtaining informed consent from the patients in case facility is participating in any clinical or public health research</t>
  </si>
  <si>
    <t xml:space="preserve">Check hospital ensures that informed consent is taken from patient participating in any clinical or public Health research </t>
  </si>
  <si>
    <t xml:space="preserve">Check for policy or practice </t>
  </si>
  <si>
    <t>ME B6.9</t>
  </si>
  <si>
    <t xml:space="preserve">There is an established procedure to issue of medical certificates  and other certificates </t>
  </si>
  <si>
    <t xml:space="preserve">Check hospital has documented policy for issuing medical certificates </t>
  </si>
  <si>
    <t xml:space="preserve">Check for policy defines
List of certificates  can be issued by hospital
Who can issue certificates
Formats shall used for different certificates
Record keeping of issued certificate
procedures for  issuing duplicate certificates 
</t>
  </si>
  <si>
    <t>ME B6.10</t>
  </si>
  <si>
    <t>There is an established procedure to ensure medical services during strikes or any other mass protest leading to dysfunctional medical services</t>
  </si>
  <si>
    <t>Hospital has laid strategy to resume the basic emergency and patient care services during strikes</t>
  </si>
  <si>
    <t>Check hospital administration has made 
Buffer stock and alternate source pf supplies for consumables 
Strategy and coordination with local disruption to maintain hospital  functions</t>
  </si>
  <si>
    <t>ME B6.11</t>
  </si>
  <si>
    <t>An updated copy of code of ethics under Indian Medical council act is available with the facility</t>
  </si>
  <si>
    <t xml:space="preserve">Check code of conduct copies are available at the hospital </t>
  </si>
  <si>
    <t xml:space="preserve">Check for availability of printed copies of code of conduct distributed to staff </t>
  </si>
  <si>
    <t>Standard C7</t>
  </si>
  <si>
    <t xml:space="preserve">Facility has a defined and established procedure for effective utilization, evaluation and augmentation of competence and performance of staff </t>
  </si>
  <si>
    <t>ME C7.1</t>
  </si>
  <si>
    <t>Criteria for Competence assessment are defined  for clinical and Para clinical staff</t>
  </si>
  <si>
    <t>Check parameters for assessing skills and proficiency of clinical staff has been defined</t>
  </si>
  <si>
    <t>Check objective checklist has been prepared for assessing competence of doctors, nurses and paramedical staff based on job description defined for each cadre of staff. Dakshta checklist issued by MoHFW can be used for this purpose.</t>
  </si>
  <si>
    <t>ME C7.2</t>
  </si>
  <si>
    <t>Competence assessment of Clinical and Para clinical staff is done on predefined  criteria at least once in a year</t>
  </si>
  <si>
    <t xml:space="preserve">Check for competence assessment is done at least once in a year </t>
  </si>
  <si>
    <t xml:space="preserve">Check for records of competence assessment including filled checklist, scoring and grading . Verify with staff for actual competence assessment done </t>
  </si>
  <si>
    <t>ME C7.3</t>
  </si>
  <si>
    <t>Criteria for performance evaluation clinical and Para clinical staff are defined</t>
  </si>
  <si>
    <t xml:space="preserve">Check  performance criteria for clinical staff has been defined </t>
  </si>
  <si>
    <t xml:space="preserve">Check if performance appraisal critical  clinical staff has been defines as per state service rules/ NHM Guidelines and job description of staff </t>
  </si>
  <si>
    <t>ME C7.4</t>
  </si>
  <si>
    <t>Performance evaluation of clinical and para clinical staff is done on predefined criteria at least once in a year</t>
  </si>
  <si>
    <t xml:space="preserve">Check if annual performance appraisal for clinical staff is practiced </t>
  </si>
  <si>
    <t xml:space="preserve">Verify with records that performance appraisal has been done at least once in a year for all Doctor, Nurses and paramedic staff .l. Check that predefined criteria has been used for the appraisal only. </t>
  </si>
  <si>
    <t>ME C7.5</t>
  </si>
  <si>
    <t>Criteria for performance evaluation of support and administrative staff are defined</t>
  </si>
  <si>
    <t xml:space="preserve">Check  performance criteria for support staff has been defined </t>
  </si>
  <si>
    <t xml:space="preserve">Check if performance appraisal critical for both support/ administrative staff has been defines as per state service rules/ NHM Guidelines and job description of staff </t>
  </si>
  <si>
    <t>ME C7.6</t>
  </si>
  <si>
    <t>Performance evaluation of support and administration staff is done on predefined criteria at least once in a year</t>
  </si>
  <si>
    <t xml:space="preserve">Check if annual performance appraisal for support &amp; administration  staff is practiced </t>
  </si>
  <si>
    <t xml:space="preserve">Verify with records that performance appraisal has been done at least once in a year for all administrative and support staff either appointed at hospital . Check that predefined criteria has been used for the appraisal only. </t>
  </si>
  <si>
    <t>ME C7.7</t>
  </si>
  <si>
    <t>Competence assessment and performance assessment includes contractual, empanelled, and outsourced staff</t>
  </si>
  <si>
    <t>Check staff if competence assessment and performance appraisal program includes staff is inclusive contractual staff.</t>
  </si>
  <si>
    <t>Verify with records that staff on contract under NHM or any other program, staff working through outsource agencies such as housekeeping and security are also go through the competence assessment along with regular staff. Also their performance appraisal is done at least once in year by their respective employer.</t>
  </si>
  <si>
    <t>ME C7.8</t>
  </si>
  <si>
    <t>Training needs are identified based on competence assessment and performance evaluation and facility prepares the training plan</t>
  </si>
  <si>
    <t xml:space="preserve">Check if hospital administration has a system for identifying the training needs and plan to address them </t>
  </si>
  <si>
    <t>Check that hospital administration  has listed the gaps found during competence assessment and performance appraisal exercise . These gaps in performance and competence are factored in while developing training plan for staff. This includes both clinical as well as non clinical staff.</t>
  </si>
  <si>
    <t>ME C7.9</t>
  </si>
  <si>
    <t>The Staff is provided training as per defined core competencies and training plan</t>
  </si>
  <si>
    <t>ME C7.10</t>
  </si>
  <si>
    <t>There is established procedure for utilization of skills gained thought trainings by on -job supportive supervision</t>
  </si>
  <si>
    <t>Check supervisors make periodic rounds of department and monitor that staff is working according to the training imparted. Also staff is provided on job training wherever there is still gaps</t>
  </si>
  <si>
    <t>ME C7.11</t>
  </si>
  <si>
    <t>Feedback is provided to the staff on their competence assessment and performance evaluation</t>
  </si>
  <si>
    <t xml:space="preserve">Check if feedback is given after each round of competence assessment and performance appraisal </t>
  </si>
  <si>
    <t xml:space="preserve">Verify with records of performance appraisal for feedback has been written on appraisal form and shared with staff. Interview staff for verification for feedback has been shared </t>
  </si>
  <si>
    <t>Facility ensures adequate and regular supply of non chlorinated  colour coded liners</t>
  </si>
  <si>
    <t xml:space="preserve">Separate bins for Recyclable and biodegradable waste is available </t>
  </si>
  <si>
    <t>Check adequacy in patient care and administarive areas. Also check there is no mixing of waste</t>
  </si>
  <si>
    <t xml:space="preserve">Bar code system for the bags or containers containing BMW </t>
  </si>
  <si>
    <t>Containers are puncture proof, leak proof and temper proof</t>
  </si>
  <si>
    <t>BMW is stored in lock and key</t>
  </si>
  <si>
    <t>Log book /Record of waste generated is maintained on day to day basis</t>
  </si>
  <si>
    <t>Check infectious liquid waste is not directly drained in to municipal sewerage system</t>
  </si>
  <si>
    <t>Infectious Waste is not stored for more than 48 hours</t>
  </si>
  <si>
    <t>Disposal of contaminated  waste (recyclable) as per BMW rule</t>
  </si>
  <si>
    <t>Disposal of Glass ware and metallic body implants (Blue)</t>
  </si>
  <si>
    <t xml:space="preserve"> Check there is no scope for unauthorized entry</t>
  </si>
  <si>
    <t xml:space="preserve">Check records are being displayed monthly on its web site </t>
  </si>
  <si>
    <t xml:space="preserve">Preferably by CTWF/in-house deep burial pits/ In house incinerator with prior approval </t>
  </si>
  <si>
    <t>Preferably by CTWF/ Deep burial/ in absence of above  autoclaving or micro waving/ hydroclaving followed by shredding or mutilation or combination of sterlization and shredding.</t>
  </si>
  <si>
    <t xml:space="preserve">Preferably by CTWF/autoclaving or dry heat sterlization followed by shredding or mutilation or encapsulation in metal contained or cement concrete </t>
  </si>
  <si>
    <t>Preferably by CTWF/Autoclaving or microwaving/ hydroclaving followed by shredding or mutiliation or combination of sterlization and shredding</t>
  </si>
  <si>
    <t>Preferably By CTWF/ disinfection (by  soaking the washed  glass waste after cleaning with  detergent and  Sodium Hypochlorite  treatment) or through autoclaving or microwaving or hydroclaving</t>
  </si>
  <si>
    <t>The facility has defined mission, values, Quality policy &amp; objectives &amp; prepared a strategic plan to achieve them</t>
  </si>
  <si>
    <t>Facility has defined mission statement</t>
  </si>
  <si>
    <t xml:space="preserve">Check if mission statement has been defined adequately </t>
  </si>
  <si>
    <t xml:space="preserve">Mission state meant should define the purpose , target users and long term goal of facility. Mission should be defined in consultation with stakeholders and duly approved by head of facility. Mission should be in coherence with the stated mission of state health department and National Health Mission </t>
  </si>
  <si>
    <t>Facility has defined core values of the organization</t>
  </si>
  <si>
    <t xml:space="preserve">Check if core values of the facilities have been defined </t>
  </si>
  <si>
    <t xml:space="preserve">Check if core values of organization such as non discrimination, transparency, ethical clinical practices, competence etc have been defined </t>
  </si>
  <si>
    <t>Facility has defined Quality policy, which is in congruency with the mission of facility</t>
  </si>
  <si>
    <t xml:space="preserve">Check if Quality Policy has been defined and approved </t>
  </si>
  <si>
    <t xml:space="preserve">Check quality policy of the facility has been defined in consultation with hospital staff and duly approved by the head of the facility . Also check Quality Policy enables achievement of mission of the facility and health department </t>
  </si>
  <si>
    <t>Facility has de defined quality objectives to achieve mission and quality policy</t>
  </si>
  <si>
    <t xml:space="preserve">Check if SMART Quality Objectives have framed </t>
  </si>
  <si>
    <t xml:space="preserve">Check short term valid quality objectivities have been framed addressing key quality issues in each department and cores services. Check if  these objectives are Specific, Measurable, Attainable, Relevant and Time Bound. </t>
  </si>
  <si>
    <t>ME G7.5</t>
  </si>
  <si>
    <t>Mission, Values, Quality policy and objectives are effectively communicated to staff and users of services</t>
  </si>
  <si>
    <t xml:space="preserve">Check of staff is aware of Mission , Values, Quality Policy and objectives </t>
  </si>
  <si>
    <t xml:space="preserve">Interview with staff for their awareness. Check if Mission Statement, Core Values and Quality Policy is displayed prominently in local language at Key Points </t>
  </si>
  <si>
    <t>ME G7.6</t>
  </si>
  <si>
    <t>Facility prepares strategic plan to achieve mission, quality policy and objectives</t>
  </si>
  <si>
    <t xml:space="preserve">Check if plan for implementing quality policy and objectives have prepared </t>
  </si>
  <si>
    <t xml:space="preserve">Verify with records that a time bound action plan has been prepared to achieve quality policy and objectives in consultation with hospital staff . Check if the plan has been approved by the hospital management </t>
  </si>
  <si>
    <t>ME G7.7</t>
  </si>
  <si>
    <t>Facility periodically reviews the progress of strategic plan towards mission, policy and objectives</t>
  </si>
  <si>
    <t xml:space="preserve">Check time bound action plan is being reviewed at regular time interval </t>
  </si>
  <si>
    <t xml:space="preserve">Review the records that action plan on quality objectives being reviewed at least onnce in month by departmnetal incharges and during the qulaity team meeting. The progress on quality objectives have been recorded in Action Plan tracking sheet </t>
  </si>
  <si>
    <t>basic tools of Quality</t>
  </si>
  <si>
    <t>Standard G9</t>
  </si>
  <si>
    <t xml:space="preserve">Facility has defined, approved and communicated Risk Management framework for existing and potential risks. </t>
  </si>
  <si>
    <t>ME G9.1</t>
  </si>
  <si>
    <t>Risk Management framework has been defined including context, scope, objectives and criteria</t>
  </si>
  <si>
    <t xml:space="preserve">Check for adequacy of Risk Management Framework </t>
  </si>
  <si>
    <t xml:space="preserve">Review the risk management framework document. Check scope and objectives of the framework is contextual to the facility and criterion for identifying risk has been explicitly laid out. </t>
  </si>
  <si>
    <t>ME G9.2</t>
  </si>
  <si>
    <t>Risk Management framework defines the responsibilities for identifying and managing risk at each level of functions</t>
  </si>
  <si>
    <t xml:space="preserve">Check if responsibilities for identifying and managing risk has been defined and communicated </t>
  </si>
  <si>
    <t xml:space="preserve">Review risk management framework delineation of responsibilities amongst staff for identifying the risk in their work area and their management. Verify with the staff members if they are aware of their responsibilities </t>
  </si>
  <si>
    <t>ME G9.3</t>
  </si>
  <si>
    <t>Risk Management Framework includes process of reporting incidents and potential risk to all stakeholders</t>
  </si>
  <si>
    <t xml:space="preserve">Check if process of reporting risks and hazards have been defined </t>
  </si>
  <si>
    <t xml:space="preserve">Review risk management framework for process of reporting incidents including near miss and potential risks </t>
  </si>
  <si>
    <t>ME G9.4</t>
  </si>
  <si>
    <t>A compressive list of current and potential risk including potential strategic, regulatory, operational,  financial, environmental risks has been prepared</t>
  </si>
  <si>
    <t xml:space="preserve">Check if list of existing and potential risk have been prepared </t>
  </si>
  <si>
    <t xml:space="preserve">Review risk management framework includes list of identified current and potential risks. These may included safety, strategic, financial, statutory, operational and environmental risks. </t>
  </si>
  <si>
    <t>ME G9.5</t>
  </si>
  <si>
    <t>Modality for staff training on risk management is defined</t>
  </si>
  <si>
    <t xml:space="preserve">Check training on risk management has been provided to key staff members </t>
  </si>
  <si>
    <t xml:space="preserve">Verify with the training records . Training on risk management at least should be provided to person responsible for indemnifying and managing risks </t>
  </si>
  <si>
    <t>ME G9.6</t>
  </si>
  <si>
    <t>Risk Management Framework is reviewed periodically</t>
  </si>
  <si>
    <t xml:space="preserve">Check risk management framework is reviewed at least once in a year </t>
  </si>
  <si>
    <t xml:space="preserve">Check with the records that quality team/ risk management committee reviews the framework at least once in a year </t>
  </si>
  <si>
    <t>Standards G10</t>
  </si>
  <si>
    <t>Facility has established procedures for assessing, reporting, evaluating and managing risk as per Risk Management Plan</t>
  </si>
  <si>
    <t>G10.1</t>
  </si>
  <si>
    <t>Risk management plan has been prepared and approved by the designated authority and there is a system of its updating at least once in a year</t>
  </si>
  <si>
    <t xml:space="preserve">Check if a valid risk management plan is available at the facility </t>
  </si>
  <si>
    <t xml:space="preserve">Review the risk management plan document. Check it has been updated at lest once in a month and duly approved by the head of facility. </t>
  </si>
  <si>
    <t>G10.2</t>
  </si>
  <si>
    <t>Risk Management Plan has been effectively communicated to all the staff, and as well as relevant external stakeholders</t>
  </si>
  <si>
    <t xml:space="preserve">Check if risk management plan has been communicated to all stake holders </t>
  </si>
  <si>
    <t xml:space="preserve">ask staff if they are aware of key actionable points of risk management plan of their concerned areas. Check what measures hospital administration has taken for effective dissemination of risk management plan amongst staff members, outsource agencies and as well as concerned officials in district and state health administration </t>
  </si>
  <si>
    <t>G10.3</t>
  </si>
  <si>
    <t>Risk assessment criteria and checklist for assessment have been defined and communicated to relevant stakeholders</t>
  </si>
  <si>
    <t xml:space="preserve">Check  if risk assessment checklist is available with stakeholders </t>
  </si>
  <si>
    <t xml:space="preserve">Check if facility has prepared assessment checklist for identifying risk on routine basis. This checklist has been disseminate to the staff members responsible for identifying and reporting risks </t>
  </si>
  <si>
    <t>G10.4</t>
  </si>
  <si>
    <t>Periodic assessment for Physical and Electrical risks is done as per defined criteria</t>
  </si>
  <si>
    <t xml:space="preserve">Check if periodic assessment of Physical and electrical safety risk is done using the risk assessment checklist </t>
  </si>
  <si>
    <t xml:space="preserve">Verify with the assessment records. Comprehensive of physical and electrical safety should be done at least once in three month </t>
  </si>
  <si>
    <t>G10.5</t>
  </si>
  <si>
    <t>Periodic assessment for potential disasters including  re is done as per de defined criteria</t>
  </si>
  <si>
    <t xml:space="preserve">Check periodic assessment pf potential disaster is done periodically </t>
  </si>
  <si>
    <t xml:space="preserve">Check comprehensive assessment of both manmade and natural potential disaster is done at least once in year </t>
  </si>
  <si>
    <t>G10.6</t>
  </si>
  <si>
    <t>Periodic assessment for Medication and Patient care safety risks is done as per de defined criteria.</t>
  </si>
  <si>
    <t xml:space="preserve">Check periodic assessment of medication and patient care safety risk is done using defined chckliost peridically </t>
  </si>
  <si>
    <t xml:space="preserve">Verify with the records. A comprehensive risk asesement of all clincial processes should be done using pre define d critreera at least once in three month. </t>
  </si>
  <si>
    <t>G10.7</t>
  </si>
  <si>
    <t>Periodic assessment for potential risk regarding safety and security of staff including violence against service providers is done as per defined criteria</t>
  </si>
  <si>
    <t xml:space="preserve">Check if  Peridic assessment of voillence risks is done </t>
  </si>
  <si>
    <t xml:space="preserve">Verify with records. At least once in year and whenever a major incident has occurred. </t>
  </si>
  <si>
    <t>G10.8</t>
  </si>
  <si>
    <t>Risks identified are analyzed evaluated and rated for severity</t>
  </si>
  <si>
    <t>Check if various  risks identified during the risk assessment procees are formaly evaluated</t>
  </si>
  <si>
    <t xml:space="preserve">Risk identified should be listed and evaluated for their secerity and frequency for occurance. A risk severity score / grade should be give to each rsik identified and according gaps should be rated. Verify with the records </t>
  </si>
  <si>
    <t>G10.9</t>
  </si>
  <si>
    <t>Identifed risks are treated based on severity and resources available</t>
  </si>
  <si>
    <t xml:space="preserve">Check if risk have high severy are priorazied. </t>
  </si>
  <si>
    <t xml:space="preserve">Check risks are prioritized base on their severity rating. Verify with the records </t>
  </si>
  <si>
    <t>G10.10</t>
  </si>
  <si>
    <t>A risk register is maintained and updated regularly to risk records identify ed risks, there severity and action to be taken</t>
  </si>
  <si>
    <t>Check if a risk register is maintained</t>
  </si>
  <si>
    <t xml:space="preserve">Check hospital administration/ responsible committee maintains a risk register which risk identified, their severity, action to be taken to mitigate risk and follow up action. Check if risk register share been updated timely. </t>
  </si>
  <si>
    <t>Declaration is taken from the LAMA patient and the consequences are explained</t>
  </si>
  <si>
    <t xml:space="preserve">Adequate number. Covered. Foot operated. </t>
  </si>
  <si>
    <t xml:space="preserve">Availability of  colour coded   non chlorinated plastic bags </t>
  </si>
  <si>
    <t xml:space="preserve">Segregation of Anatomical and solied waste in Yellow Bin </t>
  </si>
  <si>
    <t xml:space="preserve">Segregation of infected plastic waste in red bin </t>
  </si>
  <si>
    <t xml:space="preserve">Human Anatomical waste, Items contaminated with blood, body fluids,dressings, plaster casts, cotton swabs and bags containing residual or discarded blood and blood components. 
 </t>
  </si>
  <si>
    <t>Items such as tubing,  bottles, intravenous tubes and sets, catheters, urine bags, syringes (without needles and fixed needle syringes)  and vaccutainers with their needles cut) and gloves</t>
  </si>
  <si>
    <t>Pictorial and in local language</t>
  </si>
  <si>
    <t>See if it has been used or just lying idle.</t>
  </si>
  <si>
    <t xml:space="preserve">Seggregation of sharps waste  including Metals in white (translucent)  Puncture proof,  Leak proof,  tamper proof containers 
 </t>
  </si>
  <si>
    <t>Should be available nears the point of generation.Needles, syringes with fixed needles, needles from needle tip cutter or  burner, scalpels, blades, or any other contaminated sharp object that may cause puncture and cuts. This includes both used, discarded and contaminated metal sharps</t>
  </si>
  <si>
    <t xml:space="preserve">Contaminated and broken Glass  are disposed in puncture proof and leak proof box/ container with  Blue colour marking </t>
  </si>
  <si>
    <t xml:space="preserve"> Vials, slides and other broken infected glass</t>
  </si>
  <si>
    <t xml:space="preserve">Staff is aware of mercury spill management </t>
  </si>
  <si>
    <t>Basic quality improvement method</t>
  </si>
  <si>
    <t>PDCA &amp; 5S</t>
  </si>
  <si>
    <t xml:space="preserve">Facility has de defined, approved and communicated Risk Management framework for existing and potential risks. </t>
  </si>
  <si>
    <t>ME G10.1</t>
  </si>
  <si>
    <t>ME G10.2</t>
  </si>
  <si>
    <t>ME G10.3</t>
  </si>
  <si>
    <t>ME G10.4</t>
  </si>
  <si>
    <t>ME G10.5</t>
  </si>
  <si>
    <t>ME G10.6</t>
  </si>
  <si>
    <t>Periodic assessment for Medication and Patient care safety risks is done as per defined criteria.</t>
  </si>
  <si>
    <t xml:space="preserve">Check periodic assessment of medication and patient care safety risk is done using defined checklist periodically </t>
  </si>
  <si>
    <t xml:space="preserve">Verify with the records. A comprehensive risk asesement of all clincial processes should be done using pre define critera at least once in three month. </t>
  </si>
  <si>
    <t>ME G10.7</t>
  </si>
  <si>
    <t>ME G10.8</t>
  </si>
  <si>
    <t>ME G10.9</t>
  </si>
  <si>
    <t>ME G10.10</t>
  </si>
  <si>
    <t>Advance quality improvement method</t>
  </si>
  <si>
    <t>Six sigma, lean.</t>
  </si>
  <si>
    <t>Minimum 2 applicable tools are used in each department</t>
  </si>
  <si>
    <t xml:space="preserve">Segregation of expired or discarded  drugs in Yellow Bin </t>
  </si>
  <si>
    <t xml:space="preserve">Pharmaceutical waste like antibiotics, cytotoxic drugs including all items contaminated with cytotoxic drugs along with glass or plastic ampoules, vials etc. </t>
  </si>
  <si>
    <t xml:space="preserve"> Either sent back to manufacturer or disposed by incineration</t>
  </si>
  <si>
    <t>Entrance of X ray room is  as per AERB layout guidelines</t>
  </si>
  <si>
    <t>Preferably one entrance with door having hydraulic mechanism to ensure that it is closed during procedure</t>
  </si>
  <si>
    <t>Opening  for Ventilation and natural light has been provided in X ray room as per AERB layout guidelines</t>
  </si>
  <si>
    <t>Windows should be above 2m from finished floor level outside the x ray. If no then shielding is provided is provided on the window up to 2 m</t>
  </si>
  <si>
    <t xml:space="preserve">Poistioning of chest stand as per AERB layout guidelines </t>
  </si>
  <si>
    <t>The chest stand should be located opposite to entrance door and control console</t>
  </si>
  <si>
    <t>Positioning of control console as per AERB layout guidelines</t>
  </si>
  <si>
    <t xml:space="preserve">Control console should be poistioned as far away as possible from the X ray tube.
</t>
  </si>
  <si>
    <t xml:space="preserve">Periodic QA of equipment by AERB authorized agencies </t>
  </si>
  <si>
    <t>QA to be carried out at least once in 2 yrs and also after any repairs having radition safety implications</t>
  </si>
  <si>
    <t>Periodic assessment for Medication and Patient care safety risks is done as per  defined criteria.</t>
  </si>
  <si>
    <t>Standard B6</t>
  </si>
  <si>
    <t>ME B6.7</t>
  </si>
  <si>
    <t>Facility has a defined and established procedure for effective utilization, evaluation and augmentation of competence and performance of staff</t>
  </si>
  <si>
    <t>Check objective checklist has been prepared for assessing competence of doctors, nurses and paramedical staff based on job description defined for each cadre of staff.</t>
  </si>
  <si>
    <t>Competence assessment and performance assessment includes contractual, empaneled, and outsourced staff</t>
  </si>
  <si>
    <t xml:space="preserve">ME C7.9 </t>
  </si>
  <si>
    <t xml:space="preserve">ALS and CPR by recognized agency to all category of staff. </t>
  </si>
  <si>
    <t xml:space="preserve">OT scheduling, maintenance, Fumigation, Surveillance, equipment-operation and maintenance, infection control, surgical procedures and emergency protocols. </t>
  </si>
  <si>
    <t xml:space="preserve">To all category of staff. At the time of induction and once in a year. </t>
  </si>
  <si>
    <t>Assessment, action planning, PDCA, 5S &amp; use of checklist</t>
  </si>
  <si>
    <t>Anesthesia Safety Checklist is used for safe administration of anaesthesia</t>
  </si>
  <si>
    <t>Check use of WHO Anesthesia Safety Checklist</t>
  </si>
  <si>
    <t>Anesthesia equipment are checked before induction</t>
  </si>
  <si>
    <t>Sufficient  reserve of gases. Vaporizers are connected, Laryngoscope, ET tube and suction App are ready and clean</t>
  </si>
  <si>
    <t xml:space="preserve">Availability of colour coded bins &amp; Plastic bags  at point of waste generation </t>
  </si>
  <si>
    <t xml:space="preserve">Segregation of Anatomical and soiled waste in Yellow Bin </t>
  </si>
  <si>
    <t>Availability of functional needle cutters &amp; puncture proof, leak proof, temper proof white container for seggregation of sharps</t>
  </si>
  <si>
    <t xml:space="preserve">See if it has been used or just lying idle. </t>
  </si>
  <si>
    <t xml:space="preserve">Availability of post exposure prophylaxis  &amp; Protcols </t>
  </si>
  <si>
    <t xml:space="preserve">Ask if available. Where it is stored and who is in charge of that. Also check PEP issuance register 
Staff knows what to do in condition of needle stick injury </t>
  </si>
  <si>
    <t>Not more than two-third.</t>
  </si>
  <si>
    <t>Through Local Disinfection</t>
  </si>
  <si>
    <t xml:space="preserve">Review the records that action plan on quality objectives being reviewed at least once in month by departmental in charges and during the quality team meeting. The progress on quality objectives have been recorded in Action Plan tracking sheet </t>
  </si>
  <si>
    <t xml:space="preserve">Verify with the records. A comprehensive risk assessment of all clinical processes should be done using pre define criteria at least once in three month. </t>
  </si>
  <si>
    <t>Identified risks are treated based on severity and resources available</t>
  </si>
  <si>
    <t xml:space="preserve">Management of neonatal asphyxia is done as per guidelines </t>
  </si>
  <si>
    <t xml:space="preserve">Management of neonatal sepsis is done as per guidelines </t>
  </si>
  <si>
    <t xml:space="preserve">Management of children with Jaundice is done as per  guidelines </t>
  </si>
  <si>
    <t>ME E20.8</t>
  </si>
  <si>
    <t xml:space="preserve">ME A 4.12 </t>
  </si>
  <si>
    <t>The facility provided services as per Rashtriya bal swasthya Karykram</t>
  </si>
  <si>
    <t>Availability of services under RBSK</t>
  </si>
  <si>
    <t>OBI/RR</t>
  </si>
  <si>
    <t>Check established policy for end of life care is avaialble in hospital as per prevalent national &amp; state lawa</t>
  </si>
  <si>
    <t>Check established prcoedure for LAMA is available</t>
  </si>
  <si>
    <t>Standard G10.</t>
  </si>
  <si>
    <t>Standard C7.</t>
  </si>
  <si>
    <t>Standard B6.</t>
  </si>
  <si>
    <r>
      <rPr>
        <sz val="11"/>
        <rFont val="Calibri (Body)"/>
      </rPr>
      <t>7</t>
    </r>
    <r>
      <rPr>
        <sz val="11"/>
        <rFont val="Calibri"/>
        <family val="2"/>
        <scheme val="minor"/>
      </rPr>
      <t xml:space="preserve"> </t>
    </r>
    <r>
      <rPr>
        <sz val="11"/>
        <rFont val="Calibri (Body)"/>
      </rPr>
      <t>basic tools of Quality</t>
    </r>
  </si>
  <si>
    <t>Version 03 DMH/02/19</t>
  </si>
  <si>
    <t xml:space="preserve">Check periodic assessment of probable  safety risk is done using defined checklist periodically </t>
  </si>
  <si>
    <t xml:space="preserve">Verify with the records. A comprehensive risk asesement of all  processes should be done using pre define critera at least once in three month.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</si>
</sst>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Calibri"/>
      <family val="2"/>
      <scheme val="minor"/>
    </font>
    <font>
      <sz val="11"/>
      <color theme="1"/>
      <name val="Calibri"/>
      <family val="2"/>
      <scheme val="minor"/>
    </font>
    <font>
      <sz val="12"/>
      <color theme="1"/>
      <name val="Calibri"/>
      <family val="2"/>
      <scheme val="minor"/>
    </font>
    <font>
      <sz val="16"/>
      <color theme="1"/>
      <name val="Calibri"/>
      <family val="2"/>
      <scheme val="minor"/>
    </font>
    <font>
      <sz val="11"/>
      <color rgb="FF0070C0"/>
      <name val="Calibri"/>
      <family val="2"/>
      <scheme val="minor"/>
    </font>
    <font>
      <sz val="28"/>
      <color rgb="FF0070C0"/>
      <name val="Calibri"/>
      <family val="2"/>
      <scheme val="minor"/>
    </font>
    <font>
      <sz val="48"/>
      <color theme="1"/>
      <name val="Calibri"/>
      <family val="2"/>
      <scheme val="minor"/>
    </font>
    <font>
      <b/>
      <sz val="28"/>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4"/>
      <color theme="3" tint="-0.24994659260841701"/>
      <name val="Calibri"/>
      <family val="2"/>
      <scheme val="minor"/>
    </font>
    <font>
      <sz val="20"/>
      <color theme="1"/>
      <name val="Calibri"/>
      <family val="2"/>
      <scheme val="minor"/>
    </font>
    <font>
      <b/>
      <sz val="36"/>
      <color theme="0"/>
      <name val="Calibri"/>
      <family val="2"/>
      <scheme val="minor"/>
    </font>
    <font>
      <sz val="11"/>
      <name val="Calibri"/>
      <family val="2"/>
      <scheme val="minor"/>
    </font>
    <font>
      <b/>
      <sz val="11"/>
      <name val="Calibri"/>
      <family val="2"/>
      <scheme val="minor"/>
    </font>
    <font>
      <b/>
      <sz val="14"/>
      <color theme="1"/>
      <name val="Calibri"/>
      <family val="2"/>
      <scheme val="minor"/>
    </font>
    <font>
      <b/>
      <sz val="14"/>
      <color theme="0"/>
      <name val="Calibri"/>
      <family val="2"/>
      <scheme val="minor"/>
    </font>
    <font>
      <sz val="12"/>
      <name val="Calibri"/>
      <family val="2"/>
      <scheme val="minor"/>
    </font>
    <font>
      <b/>
      <sz val="14"/>
      <name val="Calibri"/>
      <family val="2"/>
      <scheme val="minor"/>
    </font>
    <font>
      <b/>
      <sz val="12"/>
      <color theme="1"/>
      <name val="Calibri"/>
      <family val="2"/>
      <scheme val="minor"/>
    </font>
    <font>
      <sz val="12"/>
      <color rgb="FF000000"/>
      <name val="Calibri"/>
      <family val="2"/>
      <scheme val="minor"/>
    </font>
    <font>
      <b/>
      <sz val="20"/>
      <color theme="1"/>
      <name val="Calibri"/>
      <family val="2"/>
      <scheme val="minor"/>
    </font>
    <font>
      <b/>
      <sz val="26"/>
      <color theme="1"/>
      <name val="Calibri"/>
      <family val="2"/>
      <scheme val="minor"/>
    </font>
    <font>
      <b/>
      <sz val="16"/>
      <color theme="0"/>
      <name val="Calibri"/>
      <family val="2"/>
      <scheme val="minor"/>
    </font>
    <font>
      <sz val="11"/>
      <name val="Calibri"/>
      <family val="2"/>
    </font>
    <font>
      <b/>
      <sz val="12"/>
      <name val="Calibri"/>
      <family val="2"/>
      <scheme val="minor"/>
    </font>
    <font>
      <sz val="12"/>
      <color theme="0"/>
      <name val="Calibri"/>
      <family val="2"/>
      <scheme val="minor"/>
    </font>
    <font>
      <b/>
      <sz val="12"/>
      <color theme="0"/>
      <name val="Calibri"/>
      <family val="2"/>
      <scheme val="minor"/>
    </font>
    <font>
      <sz val="11"/>
      <color rgb="FF000000"/>
      <name val="Calibri"/>
      <family val="2"/>
      <scheme val="minor"/>
    </font>
    <font>
      <b/>
      <sz val="16"/>
      <color theme="1"/>
      <name val="Calibri"/>
      <family val="2"/>
      <scheme val="minor"/>
    </font>
    <font>
      <sz val="7"/>
      <color theme="1"/>
      <name val="Times New Roman"/>
      <family val="1"/>
    </font>
    <font>
      <sz val="14"/>
      <color theme="1"/>
      <name val="Calibri"/>
      <family val="2"/>
      <scheme val="minor"/>
    </font>
    <font>
      <sz val="11"/>
      <color theme="1"/>
      <name val="Arial"/>
      <family val="2"/>
    </font>
    <font>
      <sz val="11"/>
      <color rgb="FF000000"/>
      <name val="Calibri"/>
      <family val="2"/>
    </font>
    <font>
      <sz val="11"/>
      <name val="Arial Narrow"/>
      <family val="2"/>
    </font>
    <font>
      <i/>
      <sz val="11"/>
      <name val="Arial Narrow"/>
      <family val="2"/>
    </font>
    <font>
      <sz val="11"/>
      <color indexed="8"/>
      <name val="Calibri"/>
      <family val="2"/>
      <scheme val="minor"/>
    </font>
    <font>
      <b/>
      <sz val="12"/>
      <color rgb="FFFFFFFF"/>
      <name val="Calibri"/>
      <family val="2"/>
      <scheme val="minor"/>
    </font>
    <font>
      <u/>
      <sz val="11"/>
      <color theme="10"/>
      <name val="Calibri"/>
      <family val="2"/>
    </font>
    <font>
      <sz val="10"/>
      <color indexed="8"/>
      <name val="Calibri"/>
      <family val="2"/>
      <scheme val="minor"/>
    </font>
    <font>
      <sz val="11"/>
      <color theme="1"/>
      <name val="Times New Roman"/>
      <family val="1"/>
    </font>
    <font>
      <b/>
      <sz val="20"/>
      <name val="Calibri"/>
      <family val="2"/>
      <scheme val="minor"/>
    </font>
    <font>
      <b/>
      <sz val="18"/>
      <color theme="0"/>
      <name val="Calibri"/>
      <family val="2"/>
      <scheme val="minor"/>
    </font>
    <font>
      <b/>
      <sz val="16"/>
      <name val="Calibri"/>
      <family val="2"/>
      <scheme val="minor"/>
    </font>
    <font>
      <sz val="8"/>
      <name val="Calibri"/>
      <family val="2"/>
      <scheme val="minor"/>
    </font>
    <font>
      <b/>
      <sz val="22"/>
      <name val="Calibri"/>
      <family val="2"/>
      <scheme val="minor"/>
    </font>
    <font>
      <b/>
      <sz val="24"/>
      <name val="Calibri"/>
      <family val="2"/>
      <scheme val="minor"/>
    </font>
    <font>
      <b/>
      <sz val="26"/>
      <color theme="0"/>
      <name val="Calibri"/>
      <family val="2"/>
      <scheme val="minor"/>
    </font>
    <font>
      <sz val="16"/>
      <name val="Calibri"/>
      <family val="2"/>
      <scheme val="minor"/>
    </font>
    <font>
      <b/>
      <sz val="72"/>
      <color theme="1"/>
      <name val="Calibri"/>
      <family val="2"/>
      <scheme val="minor"/>
    </font>
    <font>
      <sz val="14"/>
      <name val="Calibri"/>
      <family val="2"/>
      <scheme val="minor"/>
    </font>
    <font>
      <b/>
      <sz val="22"/>
      <color theme="0"/>
      <name val="Calibri"/>
      <family val="2"/>
      <scheme val="minor"/>
    </font>
    <font>
      <sz val="14"/>
      <color theme="0"/>
      <name val="Calibri"/>
      <family val="2"/>
      <scheme val="minor"/>
    </font>
    <font>
      <b/>
      <sz val="24"/>
      <color theme="1"/>
      <name val="Calibri"/>
      <family val="2"/>
      <scheme val="minor"/>
    </font>
    <font>
      <sz val="11"/>
      <color theme="1"/>
      <name val="Calibri"/>
      <family val="2"/>
    </font>
    <font>
      <sz val="9"/>
      <color theme="1"/>
      <name val="Calibri"/>
      <family val="2"/>
      <scheme val="minor"/>
    </font>
    <font>
      <sz val="12"/>
      <color rgb="FFFF0000"/>
      <name val="Calibri"/>
      <family val="2"/>
      <scheme val="minor"/>
    </font>
    <font>
      <b/>
      <sz val="11"/>
      <color rgb="FFFF0000"/>
      <name val="Calibri"/>
      <family val="2"/>
      <scheme val="minor"/>
    </font>
    <font>
      <b/>
      <sz val="12"/>
      <color rgb="FFFF0000"/>
      <name val="Calibri"/>
      <family val="2"/>
      <scheme val="minor"/>
    </font>
    <font>
      <b/>
      <sz val="20"/>
      <color theme="0"/>
      <name val="Calibri"/>
      <family val="2"/>
      <scheme val="minor"/>
    </font>
    <font>
      <sz val="16"/>
      <color theme="0"/>
      <name val="Calibri"/>
      <family val="2"/>
      <scheme val="minor"/>
    </font>
    <font>
      <b/>
      <sz val="72"/>
      <color theme="0"/>
      <name val="Calibri"/>
      <family val="2"/>
      <scheme val="minor"/>
    </font>
    <font>
      <sz val="14"/>
      <color rgb="FFFF0000"/>
      <name val="Calibri"/>
      <family val="2"/>
      <scheme val="minor"/>
    </font>
    <font>
      <sz val="11"/>
      <name val="Calibri (Body)"/>
    </font>
    <font>
      <sz val="11.5"/>
      <name val="Calibri"/>
      <family val="2"/>
      <scheme val="minor"/>
    </font>
  </fonts>
  <fills count="1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FF5050"/>
        <bgColor indexed="64"/>
      </patternFill>
    </fill>
    <fill>
      <patternFill patternType="solid">
        <fgColor theme="5" tint="0.39997558519241921"/>
        <bgColor indexed="64"/>
      </patternFill>
    </fill>
    <fill>
      <patternFill patternType="solid">
        <fgColor rgb="FF33CCCC"/>
        <bgColor indexed="64"/>
      </patternFill>
    </fill>
    <fill>
      <patternFill patternType="solid">
        <fgColor rgb="FF0070C0"/>
        <bgColor indexed="64"/>
      </patternFill>
    </fill>
    <fill>
      <patternFill patternType="solid">
        <fgColor rgb="FFFFFF00"/>
        <bgColor indexed="64"/>
      </patternFill>
    </fill>
    <fill>
      <patternFill patternType="solid">
        <fgColor rgb="FFFF000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indexed="9"/>
        <bgColor indexed="64"/>
      </patternFill>
    </fill>
    <fill>
      <patternFill patternType="solid">
        <fgColor rgb="FFC00000"/>
        <bgColor indexed="64"/>
      </patternFill>
    </fill>
    <fill>
      <patternFill patternType="solid">
        <fgColor rgb="FF7030A0"/>
        <bgColor indexed="64"/>
      </patternFill>
    </fill>
  </fills>
  <borders count="2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rgb="FF000000"/>
      </left>
      <right/>
      <top/>
      <bottom style="medium">
        <color rgb="FF000000"/>
      </bottom>
      <diagonal/>
    </border>
    <border>
      <left style="medium">
        <color rgb="FF000000"/>
      </left>
      <right/>
      <top/>
      <bottom/>
      <diagonal/>
    </border>
    <border>
      <left style="medium">
        <color rgb="FF000000"/>
      </left>
      <right style="thin">
        <color auto="1"/>
      </right>
      <top style="medium">
        <color rgb="FF000000"/>
      </top>
      <bottom/>
      <diagonal/>
    </border>
    <border>
      <left/>
      <right style="thin">
        <color auto="1"/>
      </right>
      <top/>
      <bottom/>
      <diagonal/>
    </border>
    <border>
      <left style="thin">
        <color auto="1"/>
      </left>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9" fontId="1" fillId="0" borderId="0" applyFont="0" applyFill="0" applyBorder="0" applyAlignment="0" applyProtection="0"/>
    <xf numFmtId="0" fontId="12" fillId="0" borderId="0" applyFill="0" applyAlignment="0"/>
    <xf numFmtId="0" fontId="40" fillId="0" borderId="0" applyNumberFormat="0" applyFill="0" applyBorder="0" applyAlignment="0" applyProtection="0">
      <alignment vertical="top"/>
      <protection locked="0"/>
    </xf>
  </cellStyleXfs>
  <cellXfs count="1052">
    <xf numFmtId="0" fontId="0" fillId="0" borderId="0" xfId="0"/>
    <xf numFmtId="0" fontId="0" fillId="3" borderId="0" xfId="0" applyFill="1"/>
    <xf numFmtId="0" fontId="0" fillId="3" borderId="0" xfId="0" applyFill="1" applyAlignment="1">
      <alignment horizontal="center" vertical="center"/>
    </xf>
    <xf numFmtId="0" fontId="4" fillId="3" borderId="0" xfId="0" applyFont="1" applyFill="1" applyAlignment="1">
      <alignment horizontal="center" vertical="center"/>
    </xf>
    <xf numFmtId="0" fontId="2" fillId="3" borderId="1" xfId="0" applyFont="1" applyFill="1" applyBorder="1" applyAlignment="1">
      <alignment horizontal="center" vertical="center"/>
    </xf>
    <xf numFmtId="9" fontId="5" fillId="3" borderId="2" xfId="0" applyNumberFormat="1" applyFont="1" applyFill="1" applyBorder="1" applyAlignment="1">
      <alignment horizontal="center" vertical="center"/>
    </xf>
    <xf numFmtId="0" fontId="0" fillId="3" borderId="1" xfId="0" applyFill="1" applyBorder="1" applyAlignment="1">
      <alignment horizontal="center"/>
    </xf>
    <xf numFmtId="9" fontId="5" fillId="3" borderId="2" xfId="0" applyNumberFormat="1" applyFont="1" applyFill="1" applyBorder="1" applyAlignment="1">
      <alignment horizontal="center"/>
    </xf>
    <xf numFmtId="0" fontId="0" fillId="0" borderId="0" xfId="0" applyAlignment="1">
      <alignment horizontal="left" vertical="top"/>
    </xf>
    <xf numFmtId="0" fontId="15" fillId="0" borderId="0" xfId="0" applyFont="1" applyAlignment="1">
      <alignment horizontal="left" vertical="top"/>
    </xf>
    <xf numFmtId="0" fontId="0" fillId="0" borderId="0" xfId="0" applyAlignment="1" applyProtection="1">
      <alignment horizontal="left" vertical="top"/>
      <protection locked="0"/>
    </xf>
    <xf numFmtId="0" fontId="11" fillId="0" borderId="0" xfId="0" applyFont="1" applyAlignment="1">
      <alignment horizontal="left" vertical="top"/>
    </xf>
    <xf numFmtId="0" fontId="0" fillId="0" borderId="10" xfId="0" applyBorder="1"/>
    <xf numFmtId="0" fontId="15" fillId="0" borderId="10" xfId="0" applyFont="1" applyBorder="1"/>
    <xf numFmtId="0" fontId="0" fillId="0" borderId="10" xfId="0" applyBorder="1" applyProtection="1">
      <protection locked="0"/>
    </xf>
    <xf numFmtId="0" fontId="0" fillId="0" borderId="10" xfId="0" applyBorder="1" applyAlignment="1" applyProtection="1">
      <alignment horizontal="left"/>
      <protection locked="0"/>
    </xf>
    <xf numFmtId="0" fontId="0" fillId="0" borderId="10" xfId="0" applyBorder="1" applyAlignment="1">
      <alignment horizontal="left" vertical="top" wrapText="1"/>
    </xf>
    <xf numFmtId="0" fontId="8" fillId="7" borderId="2" xfId="0" applyFont="1" applyFill="1" applyBorder="1" applyAlignment="1">
      <alignment horizontal="left" vertical="top"/>
    </xf>
    <xf numFmtId="0" fontId="8" fillId="7" borderId="10" xfId="0" applyFont="1" applyFill="1" applyBorder="1" applyAlignment="1">
      <alignment horizontal="left" vertical="top"/>
    </xf>
    <xf numFmtId="0" fontId="0" fillId="0" borderId="10" xfId="0" applyBorder="1" applyAlignment="1">
      <alignment horizontal="left"/>
    </xf>
    <xf numFmtId="0" fontId="8" fillId="9" borderId="10" xfId="0" applyFont="1" applyFill="1" applyBorder="1" applyAlignment="1">
      <alignment horizontal="left" vertical="top"/>
    </xf>
    <xf numFmtId="0" fontId="0" fillId="0" borderId="10" xfId="0" applyBorder="1" applyAlignment="1">
      <alignment wrapText="1"/>
    </xf>
    <xf numFmtId="0" fontId="15" fillId="0" borderId="10" xfId="0" applyFont="1" applyBorder="1" applyAlignment="1">
      <alignment horizontal="left" vertical="top" wrapText="1"/>
    </xf>
    <xf numFmtId="0" fontId="0" fillId="0" borderId="10" xfId="0" applyBorder="1" applyAlignment="1" applyProtection="1">
      <alignment horizontal="left" vertical="top"/>
      <protection locked="0"/>
    </xf>
    <xf numFmtId="0" fontId="0" fillId="0" borderId="10" xfId="0" applyBorder="1" applyAlignment="1">
      <alignment horizontal="left" vertical="top"/>
    </xf>
    <xf numFmtId="0" fontId="15" fillId="0" borderId="10" xfId="0" applyFont="1" applyBorder="1" applyAlignment="1">
      <alignment horizontal="left" vertical="top"/>
    </xf>
    <xf numFmtId="0" fontId="2" fillId="0" borderId="10" xfId="0" applyFont="1" applyFill="1" applyBorder="1" applyAlignment="1">
      <alignment vertical="top" wrapText="1"/>
    </xf>
    <xf numFmtId="0" fontId="8" fillId="7" borderId="10" xfId="0" applyFont="1" applyFill="1" applyBorder="1" applyAlignment="1">
      <alignment horizontal="left" vertical="top" wrapText="1"/>
    </xf>
    <xf numFmtId="0" fontId="19" fillId="0" borderId="10" xfId="0" applyFont="1" applyBorder="1" applyAlignment="1">
      <alignment horizontal="left" vertical="top" wrapText="1"/>
    </xf>
    <xf numFmtId="0" fontId="15" fillId="0" borderId="10" xfId="0" applyFont="1" applyBorder="1" applyAlignment="1">
      <alignment wrapText="1"/>
    </xf>
    <xf numFmtId="0" fontId="19" fillId="0" borderId="10" xfId="0" applyFont="1" applyFill="1" applyBorder="1" applyAlignment="1">
      <alignment horizontal="left" vertical="top" wrapText="1"/>
    </xf>
    <xf numFmtId="0" fontId="0" fillId="0" borderId="0" xfId="0" applyAlignment="1">
      <alignment horizontal="left" vertical="top" wrapText="1"/>
    </xf>
    <xf numFmtId="0" fontId="19" fillId="3" borderId="10" xfId="0" applyFont="1" applyFill="1" applyBorder="1" applyAlignment="1">
      <alignment horizontal="left" vertical="top" wrapText="1"/>
    </xf>
    <xf numFmtId="0" fontId="15" fillId="0" borderId="0" xfId="0" applyFont="1" applyBorder="1" applyAlignment="1">
      <alignment wrapText="1"/>
    </xf>
    <xf numFmtId="0" fontId="2" fillId="0" borderId="10" xfId="0" applyFont="1" applyBorder="1" applyAlignment="1">
      <alignment vertical="top" wrapText="1"/>
    </xf>
    <xf numFmtId="0" fontId="0" fillId="0" borderId="10" xfId="0" applyFill="1" applyBorder="1" applyAlignment="1">
      <alignment wrapText="1"/>
    </xf>
    <xf numFmtId="0" fontId="15" fillId="0" borderId="10" xfId="0" applyFont="1" applyBorder="1" applyAlignment="1" applyProtection="1">
      <alignment horizontal="left" vertical="top"/>
      <protection locked="0"/>
    </xf>
    <xf numFmtId="0" fontId="2" fillId="0" borderId="10" xfId="0" applyFont="1" applyFill="1" applyBorder="1" applyAlignment="1">
      <alignment horizontal="left" vertical="top" wrapText="1"/>
    </xf>
    <xf numFmtId="0" fontId="15" fillId="0" borderId="10" xfId="0" applyFont="1" applyFill="1" applyBorder="1" applyAlignment="1">
      <alignment wrapText="1"/>
    </xf>
    <xf numFmtId="0" fontId="8" fillId="9" borderId="10" xfId="0" applyFont="1" applyFill="1" applyBorder="1" applyAlignment="1">
      <alignment horizontal="left" vertical="top" wrapText="1"/>
    </xf>
    <xf numFmtId="0" fontId="19" fillId="0" borderId="10" xfId="0" applyFont="1" applyBorder="1" applyAlignment="1">
      <alignment vertical="top" wrapText="1"/>
    </xf>
    <xf numFmtId="0" fontId="2" fillId="0" borderId="10" xfId="0" applyFont="1" applyBorder="1" applyAlignment="1">
      <alignment horizontal="left" vertical="top" wrapText="1"/>
    </xf>
    <xf numFmtId="0" fontId="15" fillId="0" borderId="1" xfId="0" applyFont="1" applyBorder="1" applyAlignment="1">
      <alignment horizontal="left" vertical="top" wrapText="1"/>
    </xf>
    <xf numFmtId="0" fontId="8" fillId="7" borderId="10" xfId="0" applyFont="1" applyFill="1" applyBorder="1"/>
    <xf numFmtId="0" fontId="0" fillId="0" borderId="10" xfId="0" applyFill="1" applyBorder="1" applyAlignment="1">
      <alignment horizontal="left" vertical="top" wrapText="1"/>
    </xf>
    <xf numFmtId="0" fontId="15" fillId="0" borderId="1" xfId="0" applyFont="1" applyBorder="1"/>
    <xf numFmtId="0" fontId="15" fillId="0" borderId="10" xfId="0" applyFont="1" applyBorder="1" applyAlignment="1" applyProtection="1">
      <alignment horizontal="left"/>
      <protection locked="0"/>
    </xf>
    <xf numFmtId="0" fontId="0" fillId="3" borderId="10" xfId="0" applyFill="1" applyBorder="1" applyAlignment="1">
      <alignment wrapText="1"/>
    </xf>
    <xf numFmtId="0" fontId="8" fillId="9" borderId="10" xfId="0" applyFont="1" applyFill="1" applyBorder="1"/>
    <xf numFmtId="0" fontId="0" fillId="0" borderId="10" xfId="0" applyBorder="1" applyAlignment="1">
      <alignment vertical="top" wrapText="1"/>
    </xf>
    <xf numFmtId="0" fontId="15" fillId="0" borderId="2" xfId="0" applyFont="1" applyBorder="1"/>
    <xf numFmtId="0" fontId="15" fillId="0" borderId="2" xfId="0" applyFont="1" applyBorder="1" applyAlignment="1" applyProtection="1">
      <alignment horizontal="left"/>
      <protection locked="0"/>
    </xf>
    <xf numFmtId="0" fontId="15" fillId="0" borderId="2" xfId="0" applyFont="1" applyBorder="1" applyAlignment="1">
      <alignment horizontal="left" vertical="top" wrapText="1"/>
    </xf>
    <xf numFmtId="0" fontId="15" fillId="0" borderId="2" xfId="0" applyFont="1" applyBorder="1" applyAlignment="1">
      <alignment wrapText="1"/>
    </xf>
    <xf numFmtId="0" fontId="15" fillId="0" borderId="10" xfId="0" applyFont="1" applyBorder="1" applyAlignment="1">
      <alignment vertical="top" wrapText="1"/>
    </xf>
    <xf numFmtId="0" fontId="2" fillId="0" borderId="3" xfId="0" applyFont="1" applyFill="1" applyBorder="1" applyAlignment="1">
      <alignment horizontal="left" vertical="top" wrapText="1"/>
    </xf>
    <xf numFmtId="0" fontId="15" fillId="0" borderId="0" xfId="0" applyFont="1" applyAlignment="1">
      <alignment wrapText="1"/>
    </xf>
    <xf numFmtId="0" fontId="0" fillId="0" borderId="10" xfId="0" applyBorder="1" applyAlignment="1" applyProtection="1">
      <alignment wrapText="1"/>
      <protection locked="0"/>
    </xf>
    <xf numFmtId="0" fontId="0" fillId="0" borderId="10" xfId="0" applyBorder="1" applyAlignment="1" applyProtection="1">
      <alignment horizontal="left" wrapText="1"/>
      <protection locked="0"/>
    </xf>
    <xf numFmtId="0" fontId="0" fillId="0" borderId="10" xfId="0" applyFill="1" applyBorder="1" applyAlignment="1" applyProtection="1">
      <alignment wrapText="1"/>
      <protection locked="0"/>
    </xf>
    <xf numFmtId="0" fontId="0" fillId="0" borderId="10" xfId="0" applyBorder="1" applyAlignment="1" applyProtection="1">
      <alignment horizontal="left" vertical="top" wrapText="1"/>
      <protection locked="0"/>
    </xf>
    <xf numFmtId="0" fontId="0" fillId="0" borderId="10" xfId="0" applyFont="1" applyBorder="1" applyAlignment="1">
      <alignment horizontal="left" vertical="top" wrapText="1"/>
    </xf>
    <xf numFmtId="0" fontId="15" fillId="0" borderId="10" xfId="0" applyFont="1" applyFill="1" applyBorder="1" applyAlignment="1">
      <alignment horizontal="left" vertical="top" wrapText="1"/>
    </xf>
    <xf numFmtId="0" fontId="19" fillId="0" borderId="2" xfId="0" applyFont="1" applyBorder="1" applyAlignment="1">
      <alignment vertical="top" wrapText="1"/>
    </xf>
    <xf numFmtId="0" fontId="2" fillId="0" borderId="10" xfId="0" applyFont="1" applyBorder="1" applyAlignment="1">
      <alignment horizontal="left" vertical="center" wrapText="1"/>
    </xf>
    <xf numFmtId="0" fontId="0" fillId="0" borderId="3" xfId="0" applyFill="1" applyBorder="1" applyAlignment="1">
      <alignment wrapText="1"/>
    </xf>
    <xf numFmtId="0" fontId="0" fillId="0" borderId="10" xfId="0" applyBorder="1" applyAlignment="1">
      <alignment horizontal="left" wrapText="1"/>
    </xf>
    <xf numFmtId="0" fontId="2" fillId="3" borderId="10" xfId="0" applyFont="1" applyFill="1" applyBorder="1" applyAlignment="1">
      <alignment horizontal="left" vertical="top" wrapText="1"/>
    </xf>
    <xf numFmtId="0" fontId="8" fillId="7" borderId="2" xfId="0" applyFont="1" applyFill="1" applyBorder="1" applyAlignment="1">
      <alignment horizontal="left" vertical="top" wrapText="1"/>
    </xf>
    <xf numFmtId="0" fontId="15" fillId="3" borderId="10" xfId="0" applyFont="1" applyFill="1" applyBorder="1" applyAlignment="1">
      <alignment horizontal="left" vertical="top" wrapText="1"/>
    </xf>
    <xf numFmtId="0" fontId="0" fillId="0" borderId="10" xfId="0" applyFill="1" applyBorder="1" applyAlignment="1" applyProtection="1">
      <alignment horizontal="left" wrapText="1"/>
      <protection locked="0"/>
    </xf>
    <xf numFmtId="0" fontId="15" fillId="0" borderId="10" xfId="0" applyFont="1" applyFill="1" applyBorder="1"/>
    <xf numFmtId="0" fontId="0" fillId="0" borderId="10" xfId="0" applyFill="1" applyBorder="1" applyAlignment="1" applyProtection="1">
      <alignment horizontal="left"/>
      <protection locked="0"/>
    </xf>
    <xf numFmtId="0" fontId="0" fillId="3" borderId="10" xfId="0" applyFill="1" applyBorder="1" applyAlignment="1">
      <alignment horizontal="left" vertical="top" wrapText="1"/>
    </xf>
    <xf numFmtId="0" fontId="0" fillId="0" borderId="13" xfId="0" applyFill="1" applyBorder="1" applyAlignment="1">
      <alignment wrapText="1"/>
    </xf>
    <xf numFmtId="0" fontId="11" fillId="7" borderId="0" xfId="0" applyFont="1" applyFill="1" applyAlignment="1">
      <alignment horizontal="left" vertical="top"/>
    </xf>
    <xf numFmtId="0" fontId="2" fillId="0" borderId="13" xfId="0" applyFont="1" applyBorder="1" applyAlignment="1">
      <alignment horizontal="left" vertical="top" wrapText="1"/>
    </xf>
    <xf numFmtId="0" fontId="2" fillId="0" borderId="13" xfId="0" applyFont="1" applyFill="1" applyBorder="1" applyAlignment="1">
      <alignment horizontal="left" vertical="top" wrapText="1"/>
    </xf>
    <xf numFmtId="0" fontId="19" fillId="3" borderId="13" xfId="0" applyFont="1" applyFill="1" applyBorder="1" applyAlignment="1">
      <alignment horizontal="left" vertical="top" wrapText="1"/>
    </xf>
    <xf numFmtId="0" fontId="0" fillId="0" borderId="0" xfId="0" applyBorder="1" applyAlignment="1">
      <alignment horizontal="left" vertical="top"/>
    </xf>
    <xf numFmtId="0" fontId="2" fillId="3" borderId="13" xfId="0" applyFont="1" applyFill="1" applyBorder="1" applyAlignment="1">
      <alignment horizontal="left" vertical="top" wrapText="1"/>
    </xf>
    <xf numFmtId="0" fontId="0" fillId="0" borderId="10" xfId="0" applyBorder="1" applyAlignment="1">
      <alignment vertical="center" wrapText="1"/>
    </xf>
    <xf numFmtId="0" fontId="2" fillId="3" borderId="7" xfId="0" applyFont="1" applyFill="1" applyBorder="1" applyAlignment="1">
      <alignment horizontal="left" vertical="top" wrapText="1"/>
    </xf>
    <xf numFmtId="0" fontId="0" fillId="0" borderId="10" xfId="0" applyFill="1" applyBorder="1" applyAlignment="1">
      <alignment vertical="center" wrapText="1"/>
    </xf>
    <xf numFmtId="0" fontId="2" fillId="3" borderId="4" xfId="0" applyFont="1" applyFill="1" applyBorder="1" applyAlignment="1">
      <alignment horizontal="left" vertical="top" wrapText="1"/>
    </xf>
    <xf numFmtId="0" fontId="0" fillId="0" borderId="13" xfId="0" applyBorder="1" applyAlignment="1">
      <alignment wrapText="1"/>
    </xf>
    <xf numFmtId="0" fontId="15" fillId="0" borderId="2" xfId="0" applyFont="1" applyBorder="1" applyAlignment="1">
      <alignment horizontal="left" vertical="top"/>
    </xf>
    <xf numFmtId="0" fontId="19" fillId="0" borderId="13" xfId="0" applyFont="1" applyFill="1" applyBorder="1" applyAlignment="1">
      <alignment horizontal="left" vertical="top" wrapText="1"/>
    </xf>
    <xf numFmtId="0" fontId="0" fillId="3" borderId="10" xfId="0" applyFill="1" applyBorder="1" applyAlignment="1">
      <alignment horizontal="left" vertical="top"/>
    </xf>
    <xf numFmtId="0" fontId="15" fillId="3" borderId="10" xfId="0" applyFont="1" applyFill="1" applyBorder="1"/>
    <xf numFmtId="0" fontId="0" fillId="3" borderId="10" xfId="0" applyFill="1" applyBorder="1" applyAlignment="1" applyProtection="1">
      <alignment horizontal="left"/>
      <protection locked="0"/>
    </xf>
    <xf numFmtId="0" fontId="19" fillId="0" borderId="13" xfId="0" applyFont="1" applyBorder="1" applyAlignment="1">
      <alignment horizontal="left" vertical="top" wrapText="1"/>
    </xf>
    <xf numFmtId="0" fontId="0" fillId="0" borderId="0" xfId="0" applyAlignment="1">
      <alignment wrapText="1"/>
    </xf>
    <xf numFmtId="0" fontId="19" fillId="0" borderId="10" xfId="0" applyFont="1" applyBorder="1" applyAlignment="1">
      <alignment horizontal="left" vertical="center" wrapText="1"/>
    </xf>
    <xf numFmtId="0" fontId="22" fillId="0" borderId="0" xfId="0" applyFont="1" applyAlignment="1">
      <alignment vertical="center" wrapText="1"/>
    </xf>
    <xf numFmtId="0" fontId="15" fillId="0" borderId="13" xfId="0" applyFont="1" applyFill="1" applyBorder="1" applyAlignment="1">
      <alignment horizontal="left" vertical="top" wrapText="1"/>
    </xf>
    <xf numFmtId="0" fontId="22" fillId="0" borderId="0" xfId="0" applyFont="1" applyAlignment="1">
      <alignment wrapText="1"/>
    </xf>
    <xf numFmtId="0" fontId="19" fillId="3" borderId="10" xfId="0" applyFont="1" applyFill="1" applyBorder="1" applyAlignment="1">
      <alignment horizontal="left" vertical="center" wrapText="1"/>
    </xf>
    <xf numFmtId="0" fontId="15" fillId="0" borderId="13" xfId="0" applyFont="1" applyBorder="1" applyAlignment="1">
      <alignment horizontal="left" vertical="top" wrapText="1"/>
    </xf>
    <xf numFmtId="0" fontId="0" fillId="0" borderId="13" xfId="0" applyBorder="1" applyAlignment="1">
      <alignment vertical="center" wrapText="1"/>
    </xf>
    <xf numFmtId="0" fontId="2" fillId="0" borderId="13" xfId="0" applyFont="1" applyBorder="1" applyAlignment="1">
      <alignment horizontal="left" vertical="center" wrapText="1"/>
    </xf>
    <xf numFmtId="0" fontId="0" fillId="0" borderId="1" xfId="0" applyBorder="1" applyAlignment="1" applyProtection="1">
      <alignment horizontal="left" vertical="top"/>
      <protection locked="0"/>
    </xf>
    <xf numFmtId="0" fontId="0" fillId="0" borderId="1" xfId="0" applyBorder="1" applyAlignment="1">
      <alignment horizontal="left" vertical="top" wrapText="1"/>
    </xf>
    <xf numFmtId="0" fontId="19" fillId="0" borderId="1" xfId="0" applyFont="1" applyBorder="1" applyAlignment="1">
      <alignment horizontal="left" vertical="top" wrapText="1"/>
    </xf>
    <xf numFmtId="0" fontId="8" fillId="7" borderId="1" xfId="0" applyFont="1" applyFill="1" applyBorder="1" applyAlignment="1">
      <alignment horizontal="left" vertical="top"/>
    </xf>
    <xf numFmtId="0" fontId="21" fillId="0" borderId="10" xfId="0" applyFont="1" applyFill="1" applyBorder="1" applyAlignment="1">
      <alignment horizontal="left" vertical="top" wrapText="1"/>
    </xf>
    <xf numFmtId="0" fontId="0" fillId="7" borderId="0" xfId="0" applyFill="1" applyAlignment="1">
      <alignment horizontal="left" vertical="top"/>
    </xf>
    <xf numFmtId="0" fontId="0" fillId="0" borderId="0" xfId="0" applyFont="1" applyAlignment="1">
      <alignment horizontal="left" vertical="top"/>
    </xf>
    <xf numFmtId="0" fontId="15" fillId="0" borderId="10" xfId="0" applyFont="1" applyBorder="1" applyProtection="1">
      <protection locked="0"/>
    </xf>
    <xf numFmtId="0" fontId="0" fillId="7" borderId="10" xfId="0" applyFill="1" applyBorder="1" applyAlignment="1">
      <alignment horizontal="left" vertical="top"/>
    </xf>
    <xf numFmtId="0" fontId="15" fillId="0" borderId="1" xfId="0" applyFont="1" applyBorder="1" applyAlignment="1">
      <alignment horizontal="left" vertical="top"/>
    </xf>
    <xf numFmtId="0" fontId="11" fillId="7" borderId="10" xfId="0" applyFont="1" applyFill="1" applyBorder="1" applyAlignment="1">
      <alignment horizontal="left" vertical="top"/>
    </xf>
    <xf numFmtId="0" fontId="19" fillId="0" borderId="10" xfId="0" applyFont="1" applyFill="1" applyBorder="1" applyAlignment="1">
      <alignment vertical="top" wrapText="1"/>
    </xf>
    <xf numFmtId="0" fontId="15" fillId="3" borderId="10" xfId="0" applyFont="1" applyFill="1" applyBorder="1" applyAlignment="1">
      <alignment wrapText="1"/>
    </xf>
    <xf numFmtId="0" fontId="15" fillId="0" borderId="3" xfId="0" applyFont="1" applyBorder="1" applyAlignment="1">
      <alignment horizontal="left" vertical="top"/>
    </xf>
    <xf numFmtId="0" fontId="8" fillId="7" borderId="1" xfId="0" applyFont="1" applyFill="1" applyBorder="1"/>
    <xf numFmtId="0" fontId="19" fillId="0" borderId="3" xfId="0" applyFont="1" applyBorder="1" applyAlignment="1">
      <alignment horizontal="left" vertical="top" wrapText="1"/>
    </xf>
    <xf numFmtId="0" fontId="8" fillId="7" borderId="10" xfId="0" applyFont="1" applyFill="1" applyBorder="1" applyAlignment="1">
      <alignment horizontal="left" wrapText="1"/>
    </xf>
    <xf numFmtId="0" fontId="15" fillId="0" borderId="3" xfId="0" applyFont="1" applyBorder="1" applyAlignment="1">
      <alignment horizontal="left" vertical="top" wrapText="1"/>
    </xf>
    <xf numFmtId="0" fontId="8" fillId="7" borderId="10" xfId="0" applyFont="1" applyFill="1" applyBorder="1" applyAlignment="1">
      <alignment wrapText="1"/>
    </xf>
    <xf numFmtId="0" fontId="0" fillId="0" borderId="1" xfId="0" applyBorder="1" applyAlignment="1">
      <alignment horizontal="left" vertical="top"/>
    </xf>
    <xf numFmtId="0" fontId="8" fillId="9" borderId="1" xfId="0" applyFont="1" applyFill="1" applyBorder="1" applyAlignment="1">
      <alignment horizontal="left" vertical="top"/>
    </xf>
    <xf numFmtId="0" fontId="11" fillId="9" borderId="10" xfId="0" applyFont="1" applyFill="1" applyBorder="1" applyAlignment="1">
      <alignment horizontal="left" vertical="top"/>
    </xf>
    <xf numFmtId="0" fontId="15" fillId="0" borderId="0" xfId="0" applyFont="1"/>
    <xf numFmtId="0" fontId="15" fillId="3" borderId="10" xfId="0" applyFont="1" applyFill="1" applyBorder="1" applyAlignment="1">
      <alignment horizontal="left" vertical="top"/>
    </xf>
    <xf numFmtId="0" fontId="15" fillId="0" borderId="13" xfId="0" applyFont="1" applyBorder="1" applyAlignment="1">
      <alignment wrapText="1"/>
    </xf>
    <xf numFmtId="0" fontId="15" fillId="0" borderId="13" xfId="0" applyFont="1" applyBorder="1" applyAlignment="1">
      <alignment horizontal="left" vertical="top"/>
    </xf>
    <xf numFmtId="0" fontId="15" fillId="0" borderId="0" xfId="0" applyFont="1" applyFill="1" applyBorder="1" applyAlignment="1">
      <alignment horizontal="left" vertical="top" wrapText="1"/>
    </xf>
    <xf numFmtId="0" fontId="0" fillId="0" borderId="11" xfId="0" applyBorder="1" applyAlignment="1" applyProtection="1">
      <alignment horizontal="left" vertical="top"/>
      <protection locked="0"/>
    </xf>
    <xf numFmtId="0" fontId="0" fillId="0" borderId="1" xfId="0" applyBorder="1" applyAlignment="1">
      <alignment horizontal="left" wrapText="1"/>
    </xf>
    <xf numFmtId="0" fontId="15" fillId="0" borderId="10" xfId="0" applyFont="1" applyBorder="1" applyAlignment="1">
      <alignment horizontal="left" wrapText="1"/>
    </xf>
    <xf numFmtId="0" fontId="8" fillId="9" borderId="2" xfId="0" applyFont="1" applyFill="1" applyBorder="1" applyAlignment="1">
      <alignment horizontal="left" vertical="top" wrapText="1"/>
    </xf>
    <xf numFmtId="0" fontId="15" fillId="0" borderId="3" xfId="0" applyFont="1" applyFill="1" applyBorder="1" applyAlignment="1">
      <alignment horizontal="left" vertical="top" wrapText="1"/>
    </xf>
    <xf numFmtId="0" fontId="15" fillId="0" borderId="3" xfId="0" applyFont="1" applyFill="1" applyBorder="1" applyAlignment="1">
      <alignment wrapText="1"/>
    </xf>
    <xf numFmtId="0" fontId="19" fillId="0" borderId="11" xfId="0" applyFont="1" applyBorder="1" applyAlignment="1">
      <alignment horizontal="left" vertical="top" wrapText="1"/>
    </xf>
    <xf numFmtId="0" fontId="15" fillId="3" borderId="10" xfId="0" applyFont="1" applyFill="1" applyBorder="1" applyAlignment="1">
      <alignment vertical="center" wrapText="1"/>
    </xf>
    <xf numFmtId="0" fontId="19" fillId="3" borderId="4" xfId="0" applyFont="1" applyFill="1" applyBorder="1" applyAlignment="1">
      <alignment horizontal="left" vertical="top" wrapText="1"/>
    </xf>
    <xf numFmtId="0" fontId="19" fillId="3" borderId="1" xfId="0" applyFont="1" applyFill="1" applyBorder="1" applyAlignment="1">
      <alignment horizontal="left" vertical="top" wrapText="1"/>
    </xf>
    <xf numFmtId="0" fontId="0" fillId="3" borderId="13" xfId="0" applyFill="1" applyBorder="1" applyAlignment="1">
      <alignment wrapText="1"/>
    </xf>
    <xf numFmtId="0" fontId="8" fillId="7" borderId="2" xfId="0" applyFont="1" applyFill="1" applyBorder="1" applyAlignment="1">
      <alignment vertical="top" wrapText="1"/>
    </xf>
    <xf numFmtId="0" fontId="2" fillId="0" borderId="1" xfId="0" applyFont="1" applyFill="1" applyBorder="1" applyAlignment="1">
      <alignment horizontal="left" vertical="top" wrapText="1"/>
    </xf>
    <xf numFmtId="0" fontId="0" fillId="0" borderId="10" xfId="0" applyFont="1" applyBorder="1" applyAlignment="1">
      <alignment horizontal="left" vertical="top"/>
    </xf>
    <xf numFmtId="0" fontId="0" fillId="0" borderId="0" xfId="0" applyBorder="1"/>
    <xf numFmtId="0" fontId="29" fillId="7" borderId="10" xfId="0" applyFont="1" applyFill="1" applyBorder="1" applyAlignment="1">
      <alignment horizontal="left" vertical="top" wrapText="1"/>
    </xf>
    <xf numFmtId="0" fontId="29" fillId="7" borderId="10" xfId="0" applyFont="1" applyFill="1" applyBorder="1" applyAlignment="1">
      <alignment horizontal="left" vertical="center" wrapText="1"/>
    </xf>
    <xf numFmtId="0" fontId="29" fillId="7" borderId="10" xfId="0" applyFont="1" applyFill="1" applyBorder="1" applyAlignment="1">
      <alignment vertical="center" wrapText="1"/>
    </xf>
    <xf numFmtId="0" fontId="29" fillId="9" borderId="10" xfId="0" applyFont="1" applyFill="1" applyBorder="1"/>
    <xf numFmtId="0" fontId="0" fillId="0" borderId="2" xfId="0" applyBorder="1" applyAlignment="1">
      <alignment horizontal="left" vertical="top"/>
    </xf>
    <xf numFmtId="0" fontId="29" fillId="9" borderId="10" xfId="0" applyFont="1" applyFill="1" applyBorder="1" applyAlignment="1">
      <alignment horizontal="left" vertical="center" wrapText="1"/>
    </xf>
    <xf numFmtId="0" fontId="0" fillId="3" borderId="10" xfId="0" applyFill="1" applyBorder="1" applyAlignment="1" applyProtection="1">
      <alignment horizontal="left" wrapText="1"/>
      <protection locked="0"/>
    </xf>
    <xf numFmtId="0" fontId="0" fillId="3" borderId="10" xfId="0" applyFont="1" applyFill="1" applyBorder="1" applyAlignment="1">
      <alignment wrapText="1"/>
    </xf>
    <xf numFmtId="0" fontId="0" fillId="0" borderId="0" xfId="0"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wrapText="1"/>
    </xf>
    <xf numFmtId="0" fontId="29" fillId="9" borderId="10" xfId="0" applyFont="1" applyFill="1" applyBorder="1" applyAlignment="1">
      <alignment horizontal="left" vertical="top"/>
    </xf>
    <xf numFmtId="0" fontId="29" fillId="9" borderId="10" xfId="0" applyFont="1" applyFill="1" applyBorder="1" applyAlignment="1">
      <alignment vertical="center" wrapText="1"/>
    </xf>
    <xf numFmtId="0" fontId="15" fillId="0" borderId="10" xfId="0" applyFont="1" applyBorder="1" applyAlignment="1" applyProtection="1">
      <alignment horizontal="left" vertical="top" wrapText="1"/>
      <protection locked="0"/>
    </xf>
    <xf numFmtId="0" fontId="19" fillId="0" borderId="0" xfId="0" applyFont="1" applyBorder="1" applyAlignment="1">
      <alignment horizontal="left" vertical="top" wrapText="1"/>
    </xf>
    <xf numFmtId="0" fontId="0" fillId="0" borderId="10" xfId="0" applyFont="1" applyBorder="1" applyAlignment="1">
      <alignment horizontal="left" wrapText="1"/>
    </xf>
    <xf numFmtId="0" fontId="29" fillId="9" borderId="2" xfId="0" applyFont="1" applyFill="1" applyBorder="1" applyAlignment="1">
      <alignment vertical="center" wrapText="1"/>
    </xf>
    <xf numFmtId="0" fontId="0" fillId="3" borderId="10"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0" borderId="10" xfId="0" applyFont="1" applyBorder="1" applyAlignment="1">
      <alignment wrapText="1"/>
    </xf>
    <xf numFmtId="0" fontId="2" fillId="0" borderId="10" xfId="0" applyFont="1" applyBorder="1" applyAlignment="1">
      <alignment horizontal="center" vertical="center" wrapText="1"/>
    </xf>
    <xf numFmtId="0" fontId="2" fillId="3" borderId="10" xfId="0" applyFont="1" applyFill="1" applyBorder="1" applyAlignment="1">
      <alignment horizontal="left" vertical="center" wrapText="1"/>
    </xf>
    <xf numFmtId="0" fontId="0" fillId="0" borderId="0" xfId="0" applyBorder="1" applyAlignment="1">
      <alignment wrapText="1"/>
    </xf>
    <xf numFmtId="0" fontId="2" fillId="0" borderId="10" xfId="0" applyFont="1" applyFill="1" applyBorder="1" applyAlignment="1">
      <alignment horizontal="center" vertical="center" wrapText="1"/>
    </xf>
    <xf numFmtId="0" fontId="29" fillId="9" borderId="10" xfId="0" applyFont="1" applyFill="1" applyBorder="1" applyAlignment="1">
      <alignment vertical="center"/>
    </xf>
    <xf numFmtId="0" fontId="0" fillId="0" borderId="0" xfId="0" applyFill="1" applyAlignment="1">
      <alignment horizontal="left" vertical="top"/>
    </xf>
    <xf numFmtId="0" fontId="0" fillId="0" borderId="13" xfId="0" applyBorder="1" applyAlignment="1">
      <alignment horizontal="left" vertical="top" wrapText="1"/>
    </xf>
    <xf numFmtId="0" fontId="29" fillId="7" borderId="10" xfId="0" applyFont="1" applyFill="1" applyBorder="1" applyAlignment="1">
      <alignment horizontal="left" vertical="top"/>
    </xf>
    <xf numFmtId="0" fontId="11" fillId="7" borderId="10" xfId="0" applyFont="1" applyFill="1" applyBorder="1"/>
    <xf numFmtId="0" fontId="0" fillId="0" borderId="11" xfId="0" applyBorder="1" applyProtection="1">
      <protection locked="0"/>
    </xf>
    <xf numFmtId="0" fontId="15" fillId="0" borderId="11" xfId="0" applyFont="1" applyBorder="1" applyAlignment="1">
      <alignment horizontal="left" vertical="top"/>
    </xf>
    <xf numFmtId="0" fontId="0" fillId="3" borderId="10" xfId="0" applyFill="1" applyBorder="1" applyAlignment="1" applyProtection="1">
      <alignment horizontal="left" vertical="top"/>
      <protection locked="0"/>
    </xf>
    <xf numFmtId="0" fontId="0" fillId="0" borderId="10" xfId="0" applyBorder="1" applyAlignment="1">
      <alignment horizontal="justify" vertical="top" wrapText="1"/>
    </xf>
    <xf numFmtId="0" fontId="8" fillId="7" borderId="13" xfId="0" applyFont="1" applyFill="1" applyBorder="1" applyAlignment="1">
      <alignment horizontal="left" vertical="top"/>
    </xf>
    <xf numFmtId="0" fontId="29" fillId="7" borderId="10" xfId="0" applyFont="1" applyFill="1" applyBorder="1" applyAlignment="1">
      <alignment vertical="top" wrapText="1"/>
    </xf>
    <xf numFmtId="0" fontId="0" fillId="7" borderId="0" xfId="0" applyFill="1" applyBorder="1" applyAlignment="1">
      <alignment horizontal="left" vertical="top"/>
    </xf>
    <xf numFmtId="0" fontId="15" fillId="0" borderId="2" xfId="0" applyFont="1" applyFill="1" applyBorder="1" applyAlignment="1">
      <alignment vertical="center" wrapText="1"/>
    </xf>
    <xf numFmtId="0" fontId="0" fillId="0" borderId="10" xfId="0" applyFont="1" applyBorder="1" applyAlignment="1">
      <alignment vertical="top" wrapText="1"/>
    </xf>
    <xf numFmtId="0" fontId="0" fillId="0" borderId="9" xfId="0" applyBorder="1" applyAlignment="1" applyProtection="1">
      <alignment horizontal="left" vertical="top"/>
      <protection locked="0"/>
    </xf>
    <xf numFmtId="0" fontId="33" fillId="0" borderId="0" xfId="0" applyFont="1" applyAlignment="1">
      <alignment horizontal="left" vertical="top"/>
    </xf>
    <xf numFmtId="0" fontId="0" fillId="3" borderId="10" xfId="0" applyFill="1" applyBorder="1"/>
    <xf numFmtId="0" fontId="0" fillId="3" borderId="10" xfId="0" applyFill="1" applyBorder="1" applyAlignment="1">
      <alignment vertical="top" wrapText="1"/>
    </xf>
    <xf numFmtId="0" fontId="0" fillId="0" borderId="10" xfId="0" applyFill="1" applyBorder="1" applyProtection="1">
      <protection locked="0"/>
    </xf>
    <xf numFmtId="0" fontId="0" fillId="0" borderId="10" xfId="0" applyFill="1" applyBorder="1" applyAlignment="1">
      <alignment vertical="top" wrapText="1"/>
    </xf>
    <xf numFmtId="0" fontId="0" fillId="0" borderId="10" xfId="0" applyFill="1" applyBorder="1"/>
    <xf numFmtId="0" fontId="0" fillId="0" borderId="10" xfId="0" applyFont="1" applyFill="1" applyBorder="1" applyAlignment="1">
      <alignment horizontal="left" vertical="top" wrapText="1"/>
    </xf>
    <xf numFmtId="0" fontId="0" fillId="0" borderId="10" xfId="0" applyFont="1" applyFill="1" applyBorder="1" applyAlignment="1">
      <alignment wrapText="1"/>
    </xf>
    <xf numFmtId="0" fontId="0" fillId="3" borderId="10" xfId="0" applyFill="1" applyBorder="1" applyAlignment="1">
      <alignment vertical="center"/>
    </xf>
    <xf numFmtId="0" fontId="0" fillId="0" borderId="0" xfId="0" applyFill="1" applyAlignment="1">
      <alignment wrapText="1"/>
    </xf>
    <xf numFmtId="0" fontId="0" fillId="3" borderId="10" xfId="0" applyFill="1" applyBorder="1" applyAlignment="1">
      <alignment vertical="center" wrapText="1"/>
    </xf>
    <xf numFmtId="0" fontId="2" fillId="0" borderId="12" xfId="0" applyFont="1" applyBorder="1" applyAlignment="1">
      <alignment vertical="top" wrapText="1"/>
    </xf>
    <xf numFmtId="0" fontId="8" fillId="7" borderId="0" xfId="0" applyFont="1" applyFill="1" applyBorder="1"/>
    <xf numFmtId="0" fontId="0" fillId="0" borderId="11" xfId="0" applyBorder="1"/>
    <xf numFmtId="0" fontId="0" fillId="0" borderId="12" xfId="0" applyBorder="1"/>
    <xf numFmtId="0" fontId="15" fillId="0" borderId="12" xfId="0" applyFont="1" applyBorder="1"/>
    <xf numFmtId="0" fontId="0" fillId="0" borderId="12" xfId="0" applyBorder="1" applyAlignment="1">
      <alignment wrapText="1"/>
    </xf>
    <xf numFmtId="0" fontId="0" fillId="0" borderId="13" xfId="0" applyBorder="1" applyAlignment="1">
      <alignment vertical="top" wrapText="1"/>
    </xf>
    <xf numFmtId="0" fontId="2" fillId="0" borderId="7" xfId="0" applyFont="1" applyBorder="1" applyAlignment="1">
      <alignment horizontal="left" vertical="top" wrapText="1"/>
    </xf>
    <xf numFmtId="0" fontId="0" fillId="0" borderId="2" xfId="0" applyFill="1" applyBorder="1" applyAlignment="1">
      <alignment vertical="top" wrapText="1"/>
    </xf>
    <xf numFmtId="0" fontId="21" fillId="3" borderId="10" xfId="0" applyFont="1" applyFill="1" applyBorder="1" applyAlignment="1">
      <alignment horizontal="left" vertical="top" wrapText="1"/>
    </xf>
    <xf numFmtId="0" fontId="0" fillId="0" borderId="12" xfId="0" applyBorder="1" applyAlignment="1" applyProtection="1">
      <alignment horizontal="left" vertical="top"/>
      <protection locked="0"/>
    </xf>
    <xf numFmtId="0" fontId="0" fillId="0" borderId="12" xfId="0" applyBorder="1" applyAlignment="1">
      <alignment horizontal="left" vertical="top"/>
    </xf>
    <xf numFmtId="0" fontId="0" fillId="0" borderId="10" xfId="0" applyBorder="1" applyAlignment="1">
      <alignment horizontal="left" vertical="center" wrapText="1"/>
    </xf>
    <xf numFmtId="0" fontId="15" fillId="0" borderId="10" xfId="0" applyFont="1" applyBorder="1" applyAlignment="1">
      <alignment horizontal="left"/>
    </xf>
    <xf numFmtId="0" fontId="0" fillId="0" borderId="0" xfId="0" applyAlignment="1">
      <alignment horizontal="left" vertical="center" wrapText="1"/>
    </xf>
    <xf numFmtId="0" fontId="0" fillId="0" borderId="2" xfId="0" applyBorder="1"/>
    <xf numFmtId="0" fontId="2" fillId="0" borderId="2" xfId="0" applyFont="1" applyFill="1" applyBorder="1" applyAlignment="1">
      <alignment horizontal="left" vertical="top" wrapText="1"/>
    </xf>
    <xf numFmtId="0" fontId="8" fillId="9" borderId="10" xfId="0" applyFont="1" applyFill="1" applyBorder="1" applyAlignment="1">
      <alignment vertical="top"/>
    </xf>
    <xf numFmtId="0" fontId="15" fillId="12" borderId="10" xfId="0" applyFont="1" applyFill="1" applyBorder="1" applyAlignment="1">
      <alignment vertical="center" wrapText="1"/>
    </xf>
    <xf numFmtId="0" fontId="0" fillId="0" borderId="10" xfId="0" applyFont="1" applyBorder="1"/>
    <xf numFmtId="0" fontId="0" fillId="0" borderId="1" xfId="0" applyBorder="1" applyProtection="1">
      <protection locked="0"/>
    </xf>
    <xf numFmtId="9" fontId="30" fillId="0" borderId="10" xfId="1" applyFont="1" applyBorder="1" applyAlignment="1">
      <alignment vertical="top" wrapText="1"/>
    </xf>
    <xf numFmtId="0" fontId="30" fillId="0" borderId="10" xfId="0" applyFont="1" applyBorder="1" applyAlignment="1">
      <alignment vertical="top" wrapText="1"/>
    </xf>
    <xf numFmtId="0" fontId="2" fillId="0" borderId="10" xfId="0" applyFont="1" applyBorder="1" applyAlignment="1">
      <alignment wrapText="1"/>
    </xf>
    <xf numFmtId="0" fontId="35" fillId="0" borderId="10" xfId="0" applyFont="1" applyBorder="1" applyAlignment="1">
      <alignment horizontal="left" wrapText="1" readingOrder="1"/>
    </xf>
    <xf numFmtId="0" fontId="0" fillId="0" borderId="12" xfId="0" applyBorder="1" applyAlignment="1">
      <alignment horizontal="left" vertical="top" wrapText="1"/>
    </xf>
    <xf numFmtId="0" fontId="0" fillId="0" borderId="13" xfId="0" applyBorder="1"/>
    <xf numFmtId="0" fontId="36" fillId="0" borderId="10" xfId="0" applyFont="1" applyBorder="1" applyAlignment="1">
      <alignment horizontal="left" vertical="center" wrapText="1"/>
    </xf>
    <xf numFmtId="0" fontId="0" fillId="0" borderId="11" xfId="0" applyFont="1" applyBorder="1" applyAlignment="1">
      <alignment horizontal="left" vertical="top"/>
    </xf>
    <xf numFmtId="0" fontId="0" fillId="0" borderId="0" xfId="0" applyAlignment="1" applyProtection="1">
      <alignment horizontal="left"/>
      <protection locked="0"/>
    </xf>
    <xf numFmtId="0" fontId="30" fillId="0" borderId="10" xfId="0" applyFont="1" applyBorder="1" applyAlignment="1">
      <alignment wrapText="1"/>
    </xf>
    <xf numFmtId="0" fontId="15" fillId="0" borderId="10" xfId="0" applyNumberFormat="1" applyFont="1" applyFill="1" applyBorder="1" applyAlignment="1" applyProtection="1">
      <alignment wrapText="1"/>
    </xf>
    <xf numFmtId="0" fontId="30" fillId="0" borderId="10" xfId="0" applyFont="1" applyFill="1" applyBorder="1" applyAlignment="1">
      <alignment wrapText="1"/>
    </xf>
    <xf numFmtId="0" fontId="10" fillId="9" borderId="10" xfId="0" applyFont="1" applyFill="1" applyBorder="1" applyAlignment="1">
      <alignment horizontal="left" vertical="top"/>
    </xf>
    <xf numFmtId="0" fontId="0" fillId="0" borderId="11" xfId="0" applyBorder="1" applyAlignment="1" applyProtection="1">
      <alignment horizontal="left"/>
      <protection locked="0"/>
    </xf>
    <xf numFmtId="0" fontId="0" fillId="7" borderId="10" xfId="0" applyFill="1" applyBorder="1"/>
    <xf numFmtId="0" fontId="15" fillId="0" borderId="10" xfId="0" applyFont="1" applyBorder="1" applyAlignment="1">
      <alignment vertical="center" wrapText="1"/>
    </xf>
    <xf numFmtId="0" fontId="29" fillId="7" borderId="10" xfId="0" applyFont="1" applyFill="1" applyBorder="1" applyAlignment="1">
      <alignment horizontal="center" vertical="center" wrapText="1"/>
    </xf>
    <xf numFmtId="0" fontId="21" fillId="0" borderId="0" xfId="0" applyFont="1" applyAlignment="1">
      <alignment horizontal="left" vertical="top"/>
    </xf>
    <xf numFmtId="0" fontId="29" fillId="0" borderId="0" xfId="0" applyFont="1" applyAlignment="1">
      <alignment horizontal="left" vertical="top"/>
    </xf>
    <xf numFmtId="0" fontId="29" fillId="7" borderId="10" xfId="0" applyFont="1" applyFill="1" applyBorder="1" applyAlignment="1">
      <alignment horizontal="left" vertical="center"/>
    </xf>
    <xf numFmtId="0" fontId="3" fillId="7" borderId="0" xfId="0" applyFont="1" applyFill="1" applyAlignment="1">
      <alignment horizontal="left" vertical="top"/>
    </xf>
    <xf numFmtId="0" fontId="28" fillId="7" borderId="10" xfId="0" applyFont="1" applyFill="1" applyBorder="1" applyAlignment="1">
      <alignment horizontal="left" vertical="top"/>
    </xf>
    <xf numFmtId="0" fontId="29" fillId="7" borderId="0" xfId="0" applyFont="1" applyFill="1" applyBorder="1"/>
    <xf numFmtId="0" fontId="29" fillId="7" borderId="13" xfId="0" applyFont="1" applyFill="1" applyBorder="1"/>
    <xf numFmtId="0" fontId="29" fillId="7" borderId="10" xfId="0" applyFont="1" applyFill="1" applyBorder="1"/>
    <xf numFmtId="0" fontId="31" fillId="7" borderId="0" xfId="0" applyFont="1" applyFill="1" applyAlignment="1">
      <alignment horizontal="left" vertical="top"/>
    </xf>
    <xf numFmtId="0" fontId="21" fillId="7" borderId="0" xfId="0" applyFont="1" applyFill="1" applyAlignment="1">
      <alignment horizontal="left" vertical="top"/>
    </xf>
    <xf numFmtId="0" fontId="29" fillId="7" borderId="10" xfId="0" applyFont="1" applyFill="1" applyBorder="1" applyAlignment="1">
      <alignment vertical="center"/>
    </xf>
    <xf numFmtId="0" fontId="35" fillId="0" borderId="10" xfId="0" applyFont="1" applyBorder="1" applyAlignment="1">
      <alignment wrapText="1"/>
    </xf>
    <xf numFmtId="0" fontId="26" fillId="0" borderId="10" xfId="0" applyFont="1" applyBorder="1" applyAlignment="1">
      <alignment wrapText="1"/>
    </xf>
    <xf numFmtId="0" fontId="0" fillId="0" borderId="10" xfId="0" applyFill="1" applyBorder="1" applyAlignment="1">
      <alignment horizontal="left" vertical="top"/>
    </xf>
    <xf numFmtId="0" fontId="15" fillId="0" borderId="10" xfId="0" applyFont="1" applyFill="1" applyBorder="1" applyAlignment="1">
      <alignment horizontal="left" vertical="top"/>
    </xf>
    <xf numFmtId="0" fontId="0" fillId="0" borderId="10" xfId="0" applyFill="1" applyBorder="1" applyAlignment="1" applyProtection="1">
      <alignment horizontal="left" vertical="top"/>
      <protection locked="0"/>
    </xf>
    <xf numFmtId="0" fontId="11" fillId="7" borderId="13" xfId="0" applyFont="1" applyFill="1" applyBorder="1" applyAlignment="1">
      <alignment horizontal="left" vertical="top"/>
    </xf>
    <xf numFmtId="0" fontId="35" fillId="0" borderId="10" xfId="0" applyFont="1" applyBorder="1" applyAlignment="1">
      <alignment horizontal="left" vertical="top" wrapText="1"/>
    </xf>
    <xf numFmtId="0" fontId="30" fillId="0" borderId="10" xfId="0" applyFont="1" applyBorder="1" applyAlignment="1">
      <alignment horizontal="left" vertical="top" wrapText="1"/>
    </xf>
    <xf numFmtId="0" fontId="0" fillId="0" borderId="10" xfId="0" applyFill="1" applyBorder="1" applyAlignment="1">
      <alignment horizontal="left" wrapText="1"/>
    </xf>
    <xf numFmtId="0" fontId="0" fillId="7" borderId="13" xfId="0" applyFill="1" applyBorder="1" applyAlignment="1">
      <alignment horizontal="left" vertical="top"/>
    </xf>
    <xf numFmtId="0" fontId="0" fillId="0" borderId="10" xfId="0" applyFont="1" applyBorder="1" applyAlignment="1">
      <alignment vertical="center" wrapText="1"/>
    </xf>
    <xf numFmtId="0" fontId="3" fillId="7" borderId="10" xfId="0" applyFont="1" applyFill="1" applyBorder="1" applyAlignment="1">
      <alignment horizontal="left" vertical="top"/>
    </xf>
    <xf numFmtId="0" fontId="29" fillId="7" borderId="11" xfId="0" applyFont="1" applyFill="1" applyBorder="1" applyAlignment="1">
      <alignment vertical="top" wrapText="1"/>
    </xf>
    <xf numFmtId="0" fontId="2" fillId="0" borderId="13" xfId="0" applyFont="1" applyBorder="1" applyAlignment="1">
      <alignment vertical="top" wrapText="1"/>
    </xf>
    <xf numFmtId="0" fontId="18" fillId="9" borderId="10" xfId="0" applyFont="1" applyFill="1" applyBorder="1" applyAlignment="1">
      <alignment horizontal="left" vertical="top" wrapText="1"/>
    </xf>
    <xf numFmtId="0" fontId="0" fillId="0" borderId="13" xfId="0" applyFill="1" applyBorder="1" applyAlignment="1">
      <alignment horizontal="left" wrapText="1"/>
    </xf>
    <xf numFmtId="0" fontId="39" fillId="9" borderId="10" xfId="0" applyFont="1" applyFill="1" applyBorder="1" applyAlignment="1">
      <alignment horizontal="left" vertical="top" wrapText="1"/>
    </xf>
    <xf numFmtId="0" fontId="39" fillId="7" borderId="10" xfId="0" applyFont="1" applyFill="1" applyBorder="1" applyAlignment="1">
      <alignment horizontal="left" vertical="top" wrapText="1"/>
    </xf>
    <xf numFmtId="16" fontId="0" fillId="0" borderId="10" xfId="0" applyNumberFormat="1" applyBorder="1" applyAlignment="1">
      <alignment wrapText="1"/>
    </xf>
    <xf numFmtId="0" fontId="29" fillId="7" borderId="14" xfId="0" applyFont="1" applyFill="1" applyBorder="1" applyAlignment="1">
      <alignment horizontal="left" vertical="top" wrapText="1"/>
    </xf>
    <xf numFmtId="0" fontId="29" fillId="7" borderId="15" xfId="0" applyFont="1" applyFill="1" applyBorder="1" applyAlignment="1">
      <alignment horizontal="left" vertical="top" wrapText="1"/>
    </xf>
    <xf numFmtId="0" fontId="29" fillId="7" borderId="16" xfId="0" applyFont="1" applyFill="1" applyBorder="1" applyAlignment="1">
      <alignment horizontal="left" vertical="top" wrapText="1"/>
    </xf>
    <xf numFmtId="0" fontId="29" fillId="7" borderId="17" xfId="0" applyFont="1" applyFill="1" applyBorder="1" applyAlignment="1">
      <alignment horizontal="left" vertical="top" wrapText="1"/>
    </xf>
    <xf numFmtId="0" fontId="0" fillId="0" borderId="13" xfId="0" applyBorder="1" applyAlignment="1">
      <alignment horizontal="left" wrapText="1"/>
    </xf>
    <xf numFmtId="0" fontId="0" fillId="0" borderId="13" xfId="0" applyFill="1" applyBorder="1" applyAlignment="1">
      <alignment horizontal="left" vertical="top" wrapText="1"/>
    </xf>
    <xf numFmtId="0" fontId="29" fillId="9" borderId="10" xfId="0" applyFont="1" applyFill="1" applyBorder="1" applyAlignment="1">
      <alignment horizontal="left" vertical="top" wrapText="1"/>
    </xf>
    <xf numFmtId="0" fontId="0" fillId="0" borderId="11" xfId="0" applyBorder="1" applyAlignment="1">
      <alignment horizontal="left" vertical="top"/>
    </xf>
    <xf numFmtId="0" fontId="29" fillId="9" borderId="0" xfId="0" applyFont="1" applyFill="1" applyBorder="1" applyAlignment="1">
      <alignment horizontal="left" vertical="top" wrapText="1"/>
    </xf>
    <xf numFmtId="0" fontId="0" fillId="0" borderId="3" xfId="0" applyFill="1" applyBorder="1" applyAlignment="1">
      <alignment horizontal="left" vertical="top" wrapText="1"/>
    </xf>
    <xf numFmtId="0" fontId="8" fillId="7" borderId="2" xfId="0" applyFont="1" applyFill="1" applyBorder="1" applyAlignment="1">
      <alignment wrapText="1"/>
    </xf>
    <xf numFmtId="0" fontId="0" fillId="0" borderId="1" xfId="0" applyBorder="1"/>
    <xf numFmtId="0" fontId="0" fillId="0" borderId="13" xfId="0" applyFont="1" applyBorder="1"/>
    <xf numFmtId="0" fontId="15" fillId="12" borderId="7" xfId="0" applyFont="1" applyFill="1" applyBorder="1" applyAlignment="1">
      <alignment vertical="center" wrapText="1"/>
    </xf>
    <xf numFmtId="0" fontId="0" fillId="0" borderId="10" xfId="0" applyFont="1" applyBorder="1" applyAlignment="1" applyProtection="1">
      <alignment vertical="top" wrapText="1"/>
      <protection locked="0"/>
    </xf>
    <xf numFmtId="0" fontId="0" fillId="0" borderId="10" xfId="0" applyFont="1" applyBorder="1" applyAlignment="1" applyProtection="1">
      <alignment horizontal="left" vertical="top" wrapText="1"/>
      <protection locked="0"/>
    </xf>
    <xf numFmtId="0" fontId="15" fillId="0" borderId="10" xfId="0" applyFont="1" applyBorder="1" applyAlignment="1" applyProtection="1">
      <alignment vertical="top" wrapText="1"/>
      <protection locked="0"/>
    </xf>
    <xf numFmtId="0" fontId="15" fillId="0" borderId="13" xfId="0" applyFont="1" applyBorder="1" applyAlignment="1">
      <alignment vertical="top" wrapText="1"/>
    </xf>
    <xf numFmtId="0" fontId="15" fillId="0" borderId="10" xfId="0" applyFont="1" applyBorder="1" applyAlignment="1" applyProtection="1">
      <alignment vertical="top"/>
      <protection locked="0"/>
    </xf>
    <xf numFmtId="0" fontId="15" fillId="0" borderId="10" xfId="0" applyFont="1" applyBorder="1" applyAlignment="1">
      <alignment vertical="top"/>
    </xf>
    <xf numFmtId="0" fontId="0" fillId="0" borderId="2" xfId="0" applyFill="1" applyBorder="1" applyAlignment="1">
      <alignment vertical="center" wrapText="1"/>
    </xf>
    <xf numFmtId="0" fontId="0" fillId="0" borderId="11" xfId="0" applyFill="1" applyBorder="1" applyAlignment="1" applyProtection="1">
      <alignment horizontal="left" vertical="top"/>
      <protection locked="0"/>
    </xf>
    <xf numFmtId="0" fontId="0" fillId="0" borderId="1" xfId="0" applyFill="1" applyBorder="1" applyAlignment="1">
      <alignment vertical="top" wrapText="1"/>
    </xf>
    <xf numFmtId="0" fontId="30" fillId="0" borderId="10" xfId="0" applyFont="1" applyFill="1" applyBorder="1" applyAlignment="1">
      <alignment vertical="top" wrapText="1"/>
    </xf>
    <xf numFmtId="0" fontId="0" fillId="0" borderId="18" xfId="0" applyFill="1" applyBorder="1" applyAlignment="1">
      <alignment wrapText="1"/>
    </xf>
    <xf numFmtId="0" fontId="0" fillId="3" borderId="10" xfId="0" applyFill="1" applyBorder="1" applyAlignment="1" applyProtection="1">
      <alignment horizontal="left" vertical="top" wrapText="1"/>
      <protection locked="0"/>
    </xf>
    <xf numFmtId="0" fontId="15" fillId="0" borderId="11" xfId="0" applyFont="1" applyFill="1" applyBorder="1"/>
    <xf numFmtId="0" fontId="0" fillId="0" borderId="1" xfId="0" applyFill="1" applyBorder="1" applyAlignment="1" applyProtection="1">
      <alignment horizontal="left" vertical="top"/>
      <protection locked="0"/>
    </xf>
    <xf numFmtId="0" fontId="0" fillId="0" borderId="1" xfId="0" applyFill="1" applyBorder="1" applyAlignment="1" applyProtection="1">
      <alignment horizontal="left"/>
      <protection locked="0"/>
    </xf>
    <xf numFmtId="0" fontId="2" fillId="0" borderId="4" xfId="0" applyFont="1" applyFill="1" applyBorder="1" applyAlignment="1">
      <alignment horizontal="left" vertical="top" wrapText="1"/>
    </xf>
    <xf numFmtId="0" fontId="0" fillId="0" borderId="2" xfId="0" applyFill="1" applyBorder="1" applyAlignment="1" applyProtection="1">
      <alignment horizontal="left"/>
      <protection locked="0"/>
    </xf>
    <xf numFmtId="0" fontId="2" fillId="0" borderId="7" xfId="0" applyFont="1" applyFill="1" applyBorder="1" applyAlignment="1">
      <alignment horizontal="left" vertical="top" wrapText="1"/>
    </xf>
    <xf numFmtId="0" fontId="19" fillId="0" borderId="4" xfId="0" applyFont="1" applyFill="1" applyBorder="1" applyAlignment="1">
      <alignment horizontal="left" vertical="top" wrapText="1"/>
    </xf>
    <xf numFmtId="0" fontId="19" fillId="0" borderId="10" xfId="0" applyFont="1" applyFill="1" applyBorder="1" applyAlignment="1">
      <alignment horizontal="left" vertical="center" wrapText="1"/>
    </xf>
    <xf numFmtId="0" fontId="0" fillId="0" borderId="11" xfId="0" applyFill="1" applyBorder="1" applyAlignment="1">
      <alignment wrapText="1"/>
    </xf>
    <xf numFmtId="0" fontId="0" fillId="0" borderId="0" xfId="0" applyFill="1" applyAlignment="1">
      <alignment horizontal="left" vertical="top" wrapText="1"/>
    </xf>
    <xf numFmtId="0" fontId="8" fillId="7" borderId="13" xfId="0" applyFont="1" applyFill="1" applyBorder="1" applyAlignment="1">
      <alignment horizontal="left" vertical="top" wrapText="1"/>
    </xf>
    <xf numFmtId="0" fontId="2" fillId="0" borderId="1" xfId="0" applyFont="1" applyBorder="1" applyAlignment="1">
      <alignment vertical="top" wrapText="1"/>
    </xf>
    <xf numFmtId="0" fontId="0" fillId="0" borderId="12" xfId="0" applyBorder="1" applyAlignment="1" applyProtection="1">
      <alignment horizontal="left"/>
      <protection locked="0"/>
    </xf>
    <xf numFmtId="0" fontId="2" fillId="0" borderId="18" xfId="0" applyFont="1" applyFill="1" applyBorder="1" applyAlignment="1">
      <alignment horizontal="left" vertical="top" wrapText="1"/>
    </xf>
    <xf numFmtId="0" fontId="0" fillId="0" borderId="10" xfId="0" applyFill="1" applyBorder="1" applyAlignment="1" applyProtection="1">
      <alignment horizontal="left" vertical="top" wrapText="1"/>
      <protection locked="0"/>
    </xf>
    <xf numFmtId="0" fontId="42" fillId="0" borderId="0" xfId="0" applyFont="1" applyAlignment="1">
      <alignment wrapText="1"/>
    </xf>
    <xf numFmtId="0" fontId="27" fillId="7" borderId="10" xfId="0" applyFont="1" applyFill="1" applyBorder="1" applyAlignment="1">
      <alignment horizontal="left" vertical="top" wrapText="1"/>
    </xf>
    <xf numFmtId="0" fontId="15" fillId="0" borderId="10" xfId="0" applyFont="1" applyFill="1" applyBorder="1" applyAlignment="1">
      <alignment vertical="top" wrapText="1"/>
    </xf>
    <xf numFmtId="0" fontId="15" fillId="0" borderId="10" xfId="0" applyFont="1" applyFill="1" applyBorder="1" applyAlignment="1">
      <alignment vertical="top"/>
    </xf>
    <xf numFmtId="0" fontId="15" fillId="7" borderId="10" xfId="0" applyFont="1" applyFill="1" applyBorder="1" applyAlignment="1">
      <alignment horizontal="left" vertical="top"/>
    </xf>
    <xf numFmtId="0" fontId="19" fillId="0" borderId="1" xfId="0" applyFont="1" applyBorder="1" applyAlignment="1">
      <alignment vertical="top" wrapText="1"/>
    </xf>
    <xf numFmtId="0" fontId="15" fillId="3" borderId="10" xfId="0" applyFont="1" applyFill="1" applyBorder="1" applyAlignment="1">
      <alignment vertical="top" wrapText="1"/>
    </xf>
    <xf numFmtId="0" fontId="15" fillId="0" borderId="10" xfId="0" applyFont="1" applyBorder="1" applyAlignment="1">
      <alignment horizontal="center" vertical="top"/>
    </xf>
    <xf numFmtId="0" fontId="15" fillId="0" borderId="4" xfId="0" applyFont="1" applyBorder="1" applyAlignment="1">
      <alignment horizontal="left" vertical="top"/>
    </xf>
    <xf numFmtId="0" fontId="15" fillId="0" borderId="7" xfId="0" applyFont="1" applyBorder="1" applyAlignment="1">
      <alignment horizontal="left" vertical="top" wrapText="1"/>
    </xf>
    <xf numFmtId="0" fontId="19" fillId="0" borderId="1" xfId="0" applyFont="1" applyFill="1" applyBorder="1" applyAlignment="1">
      <alignment horizontal="left" vertical="top" wrapText="1"/>
    </xf>
    <xf numFmtId="0" fontId="15" fillId="0" borderId="10" xfId="0" applyFont="1" applyBorder="1" applyAlignment="1">
      <alignment horizontal="left" vertical="center" wrapText="1"/>
    </xf>
    <xf numFmtId="0" fontId="24" fillId="3" borderId="4" xfId="0" applyFont="1" applyFill="1" applyBorder="1" applyAlignment="1">
      <alignment horizontal="center" vertical="top"/>
    </xf>
    <xf numFmtId="0" fontId="24" fillId="3" borderId="5" xfId="0" applyFont="1" applyFill="1" applyBorder="1" applyAlignment="1">
      <alignment horizontal="center" vertical="top"/>
    </xf>
    <xf numFmtId="0" fontId="24" fillId="3" borderId="6" xfId="0" applyFont="1" applyFill="1" applyBorder="1" applyAlignment="1">
      <alignment horizontal="center" vertical="top"/>
    </xf>
    <xf numFmtId="9" fontId="0" fillId="3" borderId="0" xfId="1" applyFont="1" applyFill="1"/>
    <xf numFmtId="0" fontId="8" fillId="7" borderId="10" xfId="0" applyFont="1" applyFill="1" applyBorder="1" applyAlignment="1" applyProtection="1">
      <alignment horizontal="left" vertical="center"/>
    </xf>
    <xf numFmtId="0" fontId="8" fillId="7" borderId="10" xfId="0" applyFont="1" applyFill="1" applyBorder="1" applyAlignment="1">
      <alignment horizontal="left" vertical="center"/>
    </xf>
    <xf numFmtId="0" fontId="8" fillId="9" borderId="10" xfId="0" applyFont="1" applyFill="1" applyBorder="1" applyAlignment="1">
      <alignment horizontal="left" vertical="center"/>
    </xf>
    <xf numFmtId="0" fontId="8" fillId="7" borderId="10" xfId="0" applyFont="1" applyFill="1" applyBorder="1" applyAlignment="1">
      <alignment horizontal="left" vertical="center" wrapText="1"/>
    </xf>
    <xf numFmtId="0" fontId="8" fillId="7" borderId="2" xfId="0" applyFont="1" applyFill="1" applyBorder="1" applyAlignment="1">
      <alignment horizontal="left" vertical="center" wrapText="1"/>
    </xf>
    <xf numFmtId="0" fontId="8" fillId="9" borderId="10" xfId="0" applyFont="1" applyFill="1" applyBorder="1" applyAlignment="1">
      <alignment horizontal="left" vertical="center" wrapText="1"/>
    </xf>
    <xf numFmtId="0" fontId="8" fillId="7" borderId="2" xfId="0" applyFont="1" applyFill="1" applyBorder="1" applyAlignment="1">
      <alignment horizontal="left" vertical="center"/>
    </xf>
    <xf numFmtId="0" fontId="8" fillId="7" borderId="2" xfId="0" applyFont="1" applyFill="1" applyBorder="1" applyAlignment="1">
      <alignment vertical="center" wrapText="1"/>
    </xf>
    <xf numFmtId="0" fontId="8" fillId="9" borderId="2" xfId="0" applyFont="1" applyFill="1" applyBorder="1" applyAlignment="1">
      <alignment horizontal="left" vertical="center" wrapText="1"/>
    </xf>
    <xf numFmtId="0" fontId="8" fillId="7" borderId="10" xfId="0" applyFont="1" applyFill="1" applyBorder="1" applyAlignment="1">
      <alignment vertical="center" wrapText="1"/>
    </xf>
    <xf numFmtId="0" fontId="15"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center"/>
    </xf>
    <xf numFmtId="0" fontId="8" fillId="7" borderId="10" xfId="0" applyFont="1" applyFill="1" applyBorder="1" applyAlignment="1">
      <alignment vertical="center"/>
    </xf>
    <xf numFmtId="0" fontId="8" fillId="9" borderId="10" xfId="0" applyFont="1" applyFill="1" applyBorder="1" applyAlignment="1">
      <alignment vertical="center"/>
    </xf>
    <xf numFmtId="0" fontId="8" fillId="9" borderId="10" xfId="0" applyFont="1" applyFill="1" applyBorder="1" applyAlignment="1">
      <alignment vertical="center" wrapText="1"/>
    </xf>
    <xf numFmtId="0" fontId="8" fillId="9" borderId="2" xfId="0" applyFont="1" applyFill="1" applyBorder="1" applyAlignment="1">
      <alignment vertical="center" wrapText="1"/>
    </xf>
    <xf numFmtId="0" fontId="15" fillId="0" borderId="0" xfId="0" applyFont="1" applyAlignment="1">
      <alignment vertical="center"/>
    </xf>
    <xf numFmtId="0" fontId="11" fillId="0" borderId="0" xfId="0" applyFont="1" applyAlignment="1">
      <alignment vertical="center"/>
    </xf>
    <xf numFmtId="0" fontId="18" fillId="9" borderId="10" xfId="0" applyFont="1" applyFill="1" applyBorder="1" applyAlignment="1">
      <alignment vertical="center" wrapText="1"/>
    </xf>
    <xf numFmtId="0" fontId="18" fillId="7" borderId="10" xfId="0" applyFont="1" applyFill="1" applyBorder="1" applyAlignment="1">
      <alignment vertical="center"/>
    </xf>
    <xf numFmtId="0" fontId="18" fillId="7" borderId="10" xfId="0" applyFont="1" applyFill="1" applyBorder="1" applyAlignment="1">
      <alignment vertical="center" wrapText="1"/>
    </xf>
    <xf numFmtId="0" fontId="18" fillId="7" borderId="15" xfId="0" applyFont="1" applyFill="1" applyBorder="1" applyAlignment="1">
      <alignment vertical="center" wrapText="1"/>
    </xf>
    <xf numFmtId="0" fontId="18" fillId="9" borderId="2" xfId="0" applyFont="1" applyFill="1" applyBorder="1" applyAlignment="1">
      <alignment vertical="center" wrapText="1"/>
    </xf>
    <xf numFmtId="0" fontId="18" fillId="7" borderId="2" xfId="0" applyFont="1" applyFill="1" applyBorder="1" applyAlignment="1">
      <alignment vertical="center" wrapText="1"/>
    </xf>
    <xf numFmtId="0" fontId="0" fillId="0" borderId="0" xfId="0" applyAlignment="1">
      <alignment vertical="center"/>
    </xf>
    <xf numFmtId="0" fontId="8" fillId="7" borderId="2" xfId="0" applyFont="1" applyFill="1" applyBorder="1" applyAlignment="1">
      <alignment vertical="center"/>
    </xf>
    <xf numFmtId="0" fontId="8" fillId="0" borderId="0" xfId="0" applyFont="1" applyAlignment="1" applyProtection="1">
      <alignment horizontal="left" vertical="center"/>
    </xf>
    <xf numFmtId="0" fontId="11" fillId="0" borderId="0" xfId="0" applyFont="1" applyFill="1" applyAlignment="1">
      <alignment horizontal="left" vertical="top"/>
    </xf>
    <xf numFmtId="0" fontId="11" fillId="3" borderId="0" xfId="0" applyFont="1" applyFill="1" applyBorder="1" applyAlignment="1">
      <alignment horizontal="left" vertical="top"/>
    </xf>
    <xf numFmtId="0" fontId="16" fillId="0" borderId="10" xfId="0" applyFont="1" applyBorder="1" applyAlignment="1">
      <alignment horizontal="left" vertical="top"/>
    </xf>
    <xf numFmtId="0" fontId="10" fillId="0" borderId="10" xfId="0" applyFont="1" applyBorder="1" applyAlignment="1">
      <alignment horizontal="center" vertical="top" wrapText="1"/>
    </xf>
    <xf numFmtId="0" fontId="16" fillId="0" borderId="10" xfId="0" applyFont="1" applyBorder="1" applyAlignment="1">
      <alignment horizontal="center" vertical="top" wrapText="1"/>
    </xf>
    <xf numFmtId="0" fontId="10" fillId="0" borderId="10" xfId="0" applyFont="1" applyFill="1" applyBorder="1" applyAlignment="1">
      <alignment horizontal="center" vertical="top" wrapText="1"/>
    </xf>
    <xf numFmtId="0" fontId="10" fillId="0" borderId="10" xfId="0" applyFont="1" applyBorder="1" applyAlignment="1">
      <alignment horizontal="center" vertical="top"/>
    </xf>
    <xf numFmtId="0" fontId="17" fillId="0" borderId="10" xfId="0" applyFont="1" applyBorder="1" applyAlignment="1">
      <alignment horizontal="center" vertical="top" wrapText="1"/>
    </xf>
    <xf numFmtId="0" fontId="20" fillId="0" borderId="10" xfId="0" applyFont="1" applyFill="1" applyBorder="1" applyAlignment="1">
      <alignment horizontal="center" vertical="top" wrapText="1"/>
    </xf>
    <xf numFmtId="0" fontId="20" fillId="0" borderId="10" xfId="0" applyFont="1" applyBorder="1" applyAlignment="1">
      <alignment horizontal="center" vertical="top"/>
    </xf>
    <xf numFmtId="0" fontId="17" fillId="0" borderId="10" xfId="0" applyFont="1" applyBorder="1" applyAlignment="1">
      <alignment horizontal="center" vertical="top"/>
    </xf>
    <xf numFmtId="0" fontId="21" fillId="0" borderId="10" xfId="0" applyFont="1" applyFill="1" applyBorder="1" applyAlignment="1">
      <alignment horizontal="center" vertical="top" wrapText="1"/>
    </xf>
    <xf numFmtId="0" fontId="27" fillId="0" borderId="10" xfId="0" applyFont="1" applyFill="1" applyBorder="1" applyAlignment="1">
      <alignment horizontal="center" vertical="top" wrapText="1"/>
    </xf>
    <xf numFmtId="0" fontId="16" fillId="0" borderId="10" xfId="0" applyFont="1" applyFill="1" applyBorder="1" applyAlignment="1">
      <alignment horizontal="left" vertical="top" wrapText="1"/>
    </xf>
    <xf numFmtId="0" fontId="21" fillId="0" borderId="10" xfId="0" applyFont="1" applyBorder="1" applyAlignment="1">
      <alignment horizontal="center" vertical="top"/>
    </xf>
    <xf numFmtId="0" fontId="27" fillId="0" borderId="10" xfId="0" applyFont="1" applyBorder="1" applyAlignment="1">
      <alignment horizontal="center" vertical="top"/>
    </xf>
    <xf numFmtId="0" fontId="17" fillId="0" borderId="10" xfId="0" applyFont="1" applyFill="1" applyBorder="1" applyAlignment="1">
      <alignment horizontal="center" vertical="top" wrapText="1"/>
    </xf>
    <xf numFmtId="0" fontId="0" fillId="0" borderId="0" xfId="0" applyAlignment="1" applyProtection="1">
      <alignment horizontal="left" vertical="top"/>
    </xf>
    <xf numFmtId="0" fontId="11" fillId="7" borderId="0" xfId="0" applyFont="1" applyFill="1" applyAlignment="1" applyProtection="1">
      <alignment horizontal="left" vertical="top"/>
    </xf>
    <xf numFmtId="0" fontId="8" fillId="7" borderId="10" xfId="0" applyFont="1" applyFill="1" applyBorder="1" applyAlignment="1" applyProtection="1">
      <alignment horizontal="left" vertical="top"/>
    </xf>
    <xf numFmtId="0" fontId="19" fillId="0" borderId="10" xfId="0" applyFont="1" applyBorder="1" applyAlignment="1" applyProtection="1">
      <alignment horizontal="left" vertical="top" wrapText="1"/>
    </xf>
    <xf numFmtId="0" fontId="0" fillId="0" borderId="2" xfId="0" applyBorder="1" applyAlignment="1" applyProtection="1">
      <alignment horizontal="left" vertical="top" wrapText="1"/>
    </xf>
    <xf numFmtId="0" fontId="0" fillId="0" borderId="10" xfId="0" applyBorder="1" applyAlignment="1" applyProtection="1">
      <alignment horizontal="left" vertical="top"/>
    </xf>
    <xf numFmtId="0" fontId="15" fillId="0" borderId="10" xfId="0" applyFont="1" applyBorder="1" applyProtection="1"/>
    <xf numFmtId="0" fontId="0" fillId="0" borderId="10" xfId="0" applyBorder="1" applyAlignment="1" applyProtection="1">
      <alignment horizontal="left" vertical="top" wrapText="1"/>
    </xf>
    <xf numFmtId="0" fontId="0" fillId="0" borderId="0" xfId="0" applyAlignment="1" applyProtection="1">
      <alignment horizontal="left" vertical="top" wrapText="1"/>
    </xf>
    <xf numFmtId="0" fontId="8" fillId="7" borderId="1" xfId="0" applyFont="1" applyFill="1" applyBorder="1" applyAlignment="1" applyProtection="1">
      <alignment horizontal="left" vertical="top"/>
    </xf>
    <xf numFmtId="0" fontId="19" fillId="0" borderId="1" xfId="0" applyFont="1" applyBorder="1" applyAlignment="1" applyProtection="1">
      <alignment horizontal="left" vertical="top" wrapText="1"/>
    </xf>
    <xf numFmtId="0" fontId="0" fillId="0" borderId="1" xfId="0" applyBorder="1" applyAlignment="1" applyProtection="1">
      <alignment horizontal="left" vertical="top" wrapText="1"/>
    </xf>
    <xf numFmtId="0" fontId="0" fillId="0" borderId="10" xfId="0" applyFill="1" applyBorder="1" applyAlignment="1" applyProtection="1">
      <alignment horizontal="left" vertical="top" wrapText="1"/>
    </xf>
    <xf numFmtId="0" fontId="15" fillId="0" borderId="10" xfId="0" applyFont="1" applyBorder="1" applyAlignment="1" applyProtection="1">
      <alignment horizontal="left" vertical="top"/>
    </xf>
    <xf numFmtId="0" fontId="8" fillId="9" borderId="10" xfId="0" applyFont="1" applyFill="1" applyBorder="1" applyAlignment="1" applyProtection="1">
      <alignment horizontal="left" vertical="top"/>
    </xf>
    <xf numFmtId="0" fontId="2" fillId="0" borderId="10" xfId="0" applyFont="1" applyFill="1" applyBorder="1" applyAlignment="1" applyProtection="1">
      <alignment horizontal="left" vertical="top" wrapText="1"/>
    </xf>
    <xf numFmtId="0" fontId="15" fillId="0" borderId="10" xfId="0" applyFont="1" applyBorder="1" applyAlignment="1" applyProtection="1">
      <alignment horizontal="left" vertical="top" wrapText="1"/>
    </xf>
    <xf numFmtId="0" fontId="0" fillId="0" borderId="10" xfId="0" applyBorder="1" applyAlignment="1" applyProtection="1">
      <alignment wrapText="1"/>
    </xf>
    <xf numFmtId="0" fontId="0" fillId="0" borderId="10" xfId="0" applyFill="1" applyBorder="1" applyAlignment="1" applyProtection="1">
      <alignment wrapText="1"/>
    </xf>
    <xf numFmtId="0" fontId="8" fillId="9" borderId="10" xfId="0" applyFont="1" applyFill="1" applyBorder="1" applyAlignment="1" applyProtection="1">
      <alignment horizontal="left" vertical="center"/>
    </xf>
    <xf numFmtId="0" fontId="19" fillId="0" borderId="10" xfId="0" applyFont="1" applyFill="1" applyBorder="1" applyAlignment="1" applyProtection="1">
      <alignment horizontal="left" vertical="top" wrapText="1"/>
    </xf>
    <xf numFmtId="0" fontId="15" fillId="0" borderId="10" xfId="0" applyFont="1" applyBorder="1" applyAlignment="1" applyProtection="1">
      <alignment wrapText="1"/>
    </xf>
    <xf numFmtId="0" fontId="0" fillId="0" borderId="10" xfId="0" applyBorder="1" applyAlignment="1" applyProtection="1">
      <alignment horizontal="left"/>
    </xf>
    <xf numFmtId="0" fontId="8" fillId="7" borderId="10" xfId="0" applyFont="1" applyFill="1" applyBorder="1" applyAlignment="1" applyProtection="1">
      <alignment horizontal="left" vertical="center" wrapText="1"/>
    </xf>
    <xf numFmtId="0" fontId="19" fillId="3" borderId="10" xfId="0" applyFont="1" applyFill="1" applyBorder="1" applyAlignment="1" applyProtection="1">
      <alignment horizontal="left" vertical="center" wrapText="1"/>
    </xf>
    <xf numFmtId="0" fontId="0" fillId="0" borderId="13" xfId="0" applyBorder="1" applyAlignment="1" applyProtection="1">
      <alignment wrapText="1"/>
    </xf>
    <xf numFmtId="0" fontId="2" fillId="0" borderId="13" xfId="0" applyFont="1" applyBorder="1" applyAlignment="1" applyProtection="1">
      <alignment horizontal="left" vertical="center" wrapText="1"/>
    </xf>
    <xf numFmtId="0" fontId="0" fillId="0" borderId="10" xfId="0" applyBorder="1" applyProtection="1"/>
    <xf numFmtId="0" fontId="15" fillId="0" borderId="13" xfId="0" applyFont="1" applyBorder="1" applyAlignment="1" applyProtection="1">
      <alignment horizontal="left" vertical="top" wrapText="1"/>
    </xf>
    <xf numFmtId="0" fontId="0" fillId="0" borderId="13" xfId="0" applyBorder="1" applyAlignment="1" applyProtection="1">
      <alignment vertical="center" wrapText="1"/>
    </xf>
    <xf numFmtId="0" fontId="0" fillId="0" borderId="13" xfId="0" applyFill="1" applyBorder="1" applyAlignment="1" applyProtection="1">
      <alignment wrapText="1"/>
    </xf>
    <xf numFmtId="0" fontId="19" fillId="0" borderId="10" xfId="0" applyFont="1" applyBorder="1" applyAlignment="1" applyProtection="1">
      <alignment horizontal="left" vertical="center" wrapText="1"/>
    </xf>
    <xf numFmtId="0" fontId="22" fillId="0" borderId="0" xfId="0" applyFont="1" applyAlignment="1" applyProtection="1">
      <alignment wrapText="1"/>
    </xf>
    <xf numFmtId="0" fontId="15" fillId="0" borderId="13" xfId="0" applyFont="1" applyFill="1" applyBorder="1" applyAlignment="1" applyProtection="1">
      <alignment horizontal="left" vertical="top" wrapText="1"/>
    </xf>
    <xf numFmtId="0" fontId="22" fillId="0" borderId="0" xfId="0" applyFont="1" applyAlignment="1" applyProtection="1">
      <alignment vertical="center" wrapText="1"/>
    </xf>
    <xf numFmtId="0" fontId="2" fillId="0" borderId="10" xfId="0" applyFont="1" applyBorder="1" applyAlignment="1" applyProtection="1">
      <alignment horizontal="left" vertical="center" wrapText="1"/>
    </xf>
    <xf numFmtId="0" fontId="15" fillId="0" borderId="0" xfId="0" applyFont="1" applyAlignment="1" applyProtection="1">
      <alignment horizontal="left" vertical="top"/>
    </xf>
    <xf numFmtId="0" fontId="2" fillId="0" borderId="10" xfId="0" applyFont="1" applyBorder="1" applyAlignment="1" applyProtection="1">
      <alignment horizontal="left" vertical="top" wrapText="1"/>
    </xf>
    <xf numFmtId="0" fontId="2" fillId="3" borderId="10" xfId="0" applyFont="1" applyFill="1" applyBorder="1" applyAlignment="1" applyProtection="1">
      <alignment horizontal="left" vertical="top" wrapText="1"/>
    </xf>
    <xf numFmtId="0" fontId="19" fillId="0" borderId="13" xfId="0" applyFont="1" applyBorder="1" applyAlignment="1" applyProtection="1">
      <alignment horizontal="left" vertical="top" wrapText="1"/>
    </xf>
    <xf numFmtId="0" fontId="0" fillId="0" borderId="0" xfId="0" applyAlignment="1" applyProtection="1">
      <alignment wrapText="1"/>
    </xf>
    <xf numFmtId="0" fontId="19" fillId="3" borderId="13" xfId="0" applyFont="1" applyFill="1" applyBorder="1" applyAlignment="1" applyProtection="1">
      <alignment horizontal="left" vertical="top" wrapText="1"/>
    </xf>
    <xf numFmtId="0" fontId="19" fillId="3" borderId="10" xfId="0" applyFont="1" applyFill="1" applyBorder="1" applyAlignment="1" applyProtection="1">
      <alignment horizontal="left" vertical="top" wrapText="1"/>
    </xf>
    <xf numFmtId="0" fontId="0" fillId="3" borderId="10" xfId="0" applyFill="1" applyBorder="1" applyAlignment="1" applyProtection="1">
      <alignment horizontal="left" vertical="top" wrapText="1"/>
    </xf>
    <xf numFmtId="0" fontId="15" fillId="3" borderId="10" xfId="0" applyFont="1" applyFill="1" applyBorder="1" applyProtection="1"/>
    <xf numFmtId="0" fontId="0" fillId="3" borderId="10" xfId="0" applyFill="1" applyBorder="1" applyAlignment="1" applyProtection="1">
      <alignment horizontal="left" vertical="top"/>
    </xf>
    <xf numFmtId="0" fontId="19" fillId="0" borderId="13" xfId="0" applyFont="1" applyFill="1" applyBorder="1" applyAlignment="1" applyProtection="1">
      <alignment horizontal="left" vertical="top" wrapText="1"/>
    </xf>
    <xf numFmtId="0" fontId="15" fillId="0" borderId="2" xfId="0" applyFont="1" applyBorder="1" applyAlignment="1" applyProtection="1">
      <alignment horizontal="left" vertical="top"/>
    </xf>
    <xf numFmtId="0" fontId="2" fillId="3" borderId="13" xfId="0" applyFont="1" applyFill="1" applyBorder="1" applyAlignment="1" applyProtection="1">
      <alignment horizontal="left" vertical="top" wrapText="1"/>
    </xf>
    <xf numFmtId="0" fontId="2" fillId="3" borderId="4" xfId="0" applyFont="1" applyFill="1" applyBorder="1" applyAlignment="1" applyProtection="1">
      <alignment horizontal="left" vertical="top" wrapText="1"/>
    </xf>
    <xf numFmtId="0" fontId="0" fillId="3" borderId="10" xfId="0" applyFill="1" applyBorder="1" applyAlignment="1" applyProtection="1">
      <alignment wrapText="1"/>
    </xf>
    <xf numFmtId="0" fontId="0" fillId="0" borderId="10" xfId="0" applyFill="1" applyBorder="1" applyAlignment="1" applyProtection="1">
      <alignment vertical="center" wrapText="1"/>
    </xf>
    <xf numFmtId="0" fontId="2" fillId="3" borderId="7" xfId="0" applyFont="1" applyFill="1" applyBorder="1" applyAlignment="1" applyProtection="1">
      <alignment horizontal="left" vertical="top" wrapText="1"/>
    </xf>
    <xf numFmtId="0" fontId="0" fillId="0" borderId="10" xfId="0" applyBorder="1" applyAlignment="1" applyProtection="1">
      <alignment vertical="center" wrapText="1"/>
    </xf>
    <xf numFmtId="0" fontId="2" fillId="0" borderId="13" xfId="0" applyFont="1" applyBorder="1" applyAlignment="1" applyProtection="1">
      <alignment horizontal="left" vertical="top" wrapText="1"/>
    </xf>
    <xf numFmtId="0" fontId="2" fillId="0" borderId="13" xfId="0" applyFont="1" applyFill="1" applyBorder="1" applyAlignment="1" applyProtection="1">
      <alignment horizontal="left" vertical="top" wrapText="1"/>
    </xf>
    <xf numFmtId="0" fontId="8" fillId="7" borderId="0" xfId="0" applyFont="1" applyFill="1" applyBorder="1" applyAlignment="1" applyProtection="1">
      <alignment horizontal="left" vertical="top"/>
    </xf>
    <xf numFmtId="0" fontId="15" fillId="0" borderId="10" xfId="0" applyFont="1" applyFill="1" applyBorder="1" applyAlignment="1" applyProtection="1">
      <alignment wrapText="1"/>
    </xf>
    <xf numFmtId="0" fontId="15" fillId="0" borderId="10" xfId="0" applyFont="1" applyFill="1" applyBorder="1" applyProtection="1"/>
    <xf numFmtId="0" fontId="15" fillId="0" borderId="10" xfId="0" applyFont="1" applyFill="1" applyBorder="1" applyAlignment="1" applyProtection="1">
      <alignment horizontal="left" vertical="top" wrapText="1"/>
    </xf>
    <xf numFmtId="0" fontId="15" fillId="3" borderId="10" xfId="0" applyFont="1" applyFill="1" applyBorder="1" applyAlignment="1" applyProtection="1">
      <alignment horizontal="left" vertical="top" wrapText="1"/>
    </xf>
    <xf numFmtId="0" fontId="8" fillId="7" borderId="10" xfId="0" applyFont="1" applyFill="1" applyBorder="1" applyAlignment="1" applyProtection="1">
      <alignment horizontal="left" vertical="top" wrapText="1"/>
    </xf>
    <xf numFmtId="0" fontId="8" fillId="9" borderId="10" xfId="0" applyFont="1" applyFill="1" applyBorder="1" applyAlignment="1" applyProtection="1">
      <alignment horizontal="left" vertical="top" wrapText="1"/>
    </xf>
    <xf numFmtId="0" fontId="8" fillId="9" borderId="10" xfId="0" applyFont="1" applyFill="1" applyBorder="1" applyAlignment="1" applyProtection="1">
      <alignment horizontal="left" vertical="center" wrapText="1"/>
    </xf>
    <xf numFmtId="0" fontId="8" fillId="9" borderId="2" xfId="0" applyFont="1" applyFill="1" applyBorder="1" applyAlignment="1" applyProtection="1">
      <alignment horizontal="left" vertical="center" wrapText="1"/>
    </xf>
    <xf numFmtId="0" fontId="0" fillId="0" borderId="10" xfId="0" applyBorder="1" applyAlignment="1" applyProtection="1">
      <alignment horizontal="left" wrapText="1"/>
    </xf>
    <xf numFmtId="0" fontId="8" fillId="7" borderId="0" xfId="0" applyFont="1" applyFill="1" applyAlignment="1" applyProtection="1">
      <alignment horizontal="left" vertical="top"/>
    </xf>
    <xf numFmtId="0" fontId="0" fillId="0" borderId="3" xfId="0" applyFill="1" applyBorder="1" applyAlignment="1" applyProtection="1">
      <alignment wrapText="1"/>
    </xf>
    <xf numFmtId="0" fontId="0" fillId="0" borderId="10" xfId="0" applyFont="1" applyBorder="1" applyAlignment="1" applyProtection="1">
      <alignment horizontal="left" vertical="top" wrapText="1"/>
    </xf>
    <xf numFmtId="0" fontId="19" fillId="0" borderId="2" xfId="0" applyFont="1" applyBorder="1" applyAlignment="1" applyProtection="1">
      <alignment vertical="top" wrapText="1"/>
    </xf>
    <xf numFmtId="0" fontId="8" fillId="7" borderId="0" xfId="0" applyFont="1" applyFill="1" applyProtection="1"/>
    <xf numFmtId="0" fontId="8" fillId="9" borderId="10" xfId="0" applyFont="1" applyFill="1" applyBorder="1" applyProtection="1"/>
    <xf numFmtId="0" fontId="8" fillId="7" borderId="10" xfId="0" applyFont="1" applyFill="1" applyBorder="1" applyProtection="1"/>
    <xf numFmtId="0" fontId="15" fillId="0" borderId="0" xfId="0" applyFont="1" applyAlignment="1" applyProtection="1">
      <alignment wrapText="1"/>
    </xf>
    <xf numFmtId="0" fontId="2" fillId="0" borderId="3" xfId="0" applyFont="1" applyFill="1" applyBorder="1" applyAlignment="1" applyProtection="1">
      <alignment horizontal="left" vertical="top" wrapText="1"/>
    </xf>
    <xf numFmtId="0" fontId="2" fillId="0" borderId="10" xfId="0" applyFont="1" applyBorder="1" applyAlignment="1" applyProtection="1">
      <alignment vertical="top" wrapText="1"/>
    </xf>
    <xf numFmtId="0" fontId="0" fillId="0" borderId="10" xfId="0" applyBorder="1" applyAlignment="1" applyProtection="1">
      <alignment vertical="top" wrapText="1"/>
    </xf>
    <xf numFmtId="0" fontId="15" fillId="0" borderId="10" xfId="0" applyFont="1" applyBorder="1" applyAlignment="1" applyProtection="1">
      <alignment vertical="top" wrapText="1"/>
    </xf>
    <xf numFmtId="0" fontId="15" fillId="0" borderId="2" xfId="0" applyFont="1" applyBorder="1" applyAlignment="1" applyProtection="1">
      <alignment wrapText="1"/>
    </xf>
    <xf numFmtId="0" fontId="15" fillId="0" borderId="2" xfId="0" applyFont="1" applyBorder="1" applyAlignment="1" applyProtection="1">
      <alignment horizontal="left" vertical="top" wrapText="1"/>
    </xf>
    <xf numFmtId="0" fontId="15" fillId="0" borderId="2" xfId="0" applyFont="1" applyBorder="1" applyProtection="1"/>
    <xf numFmtId="0" fontId="0" fillId="0" borderId="0" xfId="0" applyProtection="1"/>
    <xf numFmtId="0" fontId="19" fillId="0" borderId="10" xfId="0" applyFont="1" applyBorder="1" applyAlignment="1" applyProtection="1">
      <alignment vertical="top" wrapText="1"/>
    </xf>
    <xf numFmtId="0" fontId="8" fillId="7" borderId="2" xfId="0" applyFont="1" applyFill="1" applyBorder="1" applyAlignment="1" applyProtection="1">
      <alignment horizontal="left" vertical="top"/>
    </xf>
    <xf numFmtId="0" fontId="8" fillId="9" borderId="2" xfId="0" applyFont="1" applyFill="1" applyBorder="1" applyAlignment="1" applyProtection="1">
      <alignment horizontal="left" vertical="top"/>
    </xf>
    <xf numFmtId="0" fontId="15" fillId="0" borderId="10" xfId="0" applyFont="1" applyBorder="1" applyAlignment="1" applyProtection="1">
      <alignment horizontal="left" wrapText="1"/>
    </xf>
    <xf numFmtId="0" fontId="8" fillId="9" borderId="1" xfId="0" applyFont="1" applyFill="1" applyBorder="1"/>
    <xf numFmtId="9" fontId="45" fillId="3" borderId="13" xfId="1" applyFont="1" applyFill="1" applyBorder="1" applyAlignment="1">
      <alignment horizontal="center" vertical="center" wrapText="1"/>
    </xf>
    <xf numFmtId="0" fontId="0" fillId="0" borderId="13" xfId="0" applyBorder="1" applyAlignment="1" applyProtection="1">
      <alignment horizontal="left" vertical="top"/>
      <protection locked="0"/>
    </xf>
    <xf numFmtId="0" fontId="50" fillId="0" borderId="10" xfId="0" applyFont="1" applyFill="1" applyBorder="1" applyAlignment="1" applyProtection="1">
      <alignment horizontal="left" vertical="top" wrapText="1"/>
      <protection hidden="1"/>
    </xf>
    <xf numFmtId="0" fontId="50" fillId="0" borderId="10" xfId="0" applyFont="1" applyFill="1" applyBorder="1" applyAlignment="1" applyProtection="1">
      <alignment horizontal="left" vertical="center" wrapText="1"/>
      <protection hidden="1"/>
    </xf>
    <xf numFmtId="0" fontId="45" fillId="0" borderId="22" xfId="0" applyFont="1" applyFill="1" applyBorder="1" applyAlignment="1">
      <alignment horizontal="left" vertical="center" wrapText="1"/>
    </xf>
    <xf numFmtId="0" fontId="45" fillId="0" borderId="13" xfId="0" applyFont="1" applyFill="1" applyBorder="1" applyAlignment="1" applyProtection="1">
      <alignment horizontal="left" vertical="top" wrapText="1"/>
      <protection hidden="1"/>
    </xf>
    <xf numFmtId="0" fontId="45" fillId="0" borderId="23" xfId="0" applyFont="1" applyFill="1" applyBorder="1" applyAlignment="1">
      <alignment horizontal="left" vertical="center" wrapText="1"/>
    </xf>
    <xf numFmtId="0" fontId="45" fillId="0" borderId="24" xfId="0" applyFont="1" applyFill="1" applyBorder="1" applyAlignment="1" applyProtection="1">
      <alignment horizontal="left" vertical="top" wrapText="1"/>
      <protection hidden="1"/>
    </xf>
    <xf numFmtId="0" fontId="45" fillId="0" borderId="10" xfId="0" applyFont="1" applyFill="1" applyBorder="1" applyAlignment="1">
      <alignment horizontal="left" vertical="center" wrapText="1"/>
    </xf>
    <xf numFmtId="0" fontId="50" fillId="0" borderId="10" xfId="0" applyFont="1" applyFill="1" applyBorder="1" applyAlignment="1">
      <alignment horizontal="left" vertical="center" wrapText="1"/>
    </xf>
    <xf numFmtId="0" fontId="11" fillId="0" borderId="0" xfId="0" applyFont="1" applyAlignment="1" applyProtection="1">
      <alignment vertical="top"/>
    </xf>
    <xf numFmtId="0" fontId="0" fillId="0" borderId="4" xfId="0" applyBorder="1" applyAlignment="1" applyProtection="1">
      <alignment horizontal="left" vertical="top"/>
      <protection locked="0"/>
    </xf>
    <xf numFmtId="0" fontId="0" fillId="0" borderId="13" xfId="0" applyBorder="1" applyAlignment="1" applyProtection="1">
      <alignment horizontal="left" vertical="top" wrapText="1"/>
      <protection locked="0"/>
    </xf>
    <xf numFmtId="0" fontId="0" fillId="0" borderId="13" xfId="0" applyFill="1" applyBorder="1" applyAlignment="1" applyProtection="1">
      <alignment wrapText="1"/>
      <protection locked="0"/>
    </xf>
    <xf numFmtId="0" fontId="0" fillId="0" borderId="13" xfId="0" applyBorder="1" applyProtection="1">
      <protection locked="0"/>
    </xf>
    <xf numFmtId="0" fontId="0" fillId="0" borderId="13" xfId="0" applyBorder="1" applyProtection="1"/>
    <xf numFmtId="0" fontId="10" fillId="0" borderId="10" xfId="0" applyFont="1" applyFill="1" applyBorder="1" applyAlignment="1" applyProtection="1">
      <alignment horizontal="left" vertical="center"/>
    </xf>
    <xf numFmtId="0" fontId="23" fillId="0" borderId="10" xfId="0" applyFont="1" applyFill="1" applyBorder="1" applyAlignment="1" applyProtection="1">
      <alignment horizontal="left" vertical="center" wrapText="1"/>
    </xf>
    <xf numFmtId="0" fontId="23" fillId="0" borderId="10" xfId="0" applyFont="1" applyBorder="1" applyAlignment="1" applyProtection="1">
      <alignment horizontal="left" vertical="top" wrapText="1"/>
    </xf>
    <xf numFmtId="0" fontId="43" fillId="0" borderId="10" xfId="0" applyFont="1" applyFill="1" applyBorder="1" applyAlignment="1">
      <alignment horizontal="left" vertical="center" wrapText="1"/>
    </xf>
    <xf numFmtId="0" fontId="13" fillId="0" borderId="10" xfId="0" applyFont="1" applyBorder="1" applyAlignment="1">
      <alignment horizontal="left" vertical="top" wrapText="1"/>
    </xf>
    <xf numFmtId="0" fontId="23" fillId="0" borderId="10" xfId="0" applyFont="1" applyBorder="1" applyAlignment="1">
      <alignment horizontal="left" vertical="top" wrapText="1"/>
    </xf>
    <xf numFmtId="9" fontId="43" fillId="3" borderId="13" xfId="1" applyFont="1" applyFill="1" applyBorder="1" applyAlignment="1">
      <alignment horizontal="center" vertical="center" wrapText="1"/>
    </xf>
    <xf numFmtId="0" fontId="52" fillId="0" borderId="0" xfId="0" applyFont="1" applyAlignment="1">
      <alignment horizontal="left" vertical="top"/>
    </xf>
    <xf numFmtId="0" fontId="43" fillId="0" borderId="10" xfId="0" applyFont="1" applyFill="1" applyBorder="1" applyAlignment="1">
      <alignment horizontal="left" vertical="top" wrapText="1"/>
    </xf>
    <xf numFmtId="0" fontId="43" fillId="0" borderId="10" xfId="0" applyFont="1" applyBorder="1" applyAlignment="1">
      <alignment horizontal="left" vertical="top" wrapText="1"/>
    </xf>
    <xf numFmtId="0" fontId="16" fillId="0" borderId="0" xfId="0" applyFont="1" applyFill="1" applyAlignment="1">
      <alignment horizontal="left" vertical="center"/>
    </xf>
    <xf numFmtId="0" fontId="43" fillId="0" borderId="10" xfId="0" applyFont="1" applyFill="1" applyBorder="1" applyAlignment="1">
      <alignment horizontal="center" vertical="center" wrapText="1"/>
    </xf>
    <xf numFmtId="0" fontId="23" fillId="0" borderId="10" xfId="0" applyFont="1" applyBorder="1" applyAlignment="1">
      <alignment horizontal="left" vertical="center" wrapText="1"/>
    </xf>
    <xf numFmtId="0" fontId="31" fillId="0" borderId="10" xfId="0" applyFont="1" applyBorder="1" applyAlignment="1">
      <alignment horizontal="left" vertical="top" wrapText="1"/>
    </xf>
    <xf numFmtId="0" fontId="43" fillId="0" borderId="0" xfId="0" applyFont="1" applyFill="1" applyAlignment="1">
      <alignment horizontal="left" vertical="center"/>
    </xf>
    <xf numFmtId="0" fontId="8" fillId="7" borderId="4" xfId="0" applyFont="1" applyFill="1" applyBorder="1" applyAlignment="1">
      <alignment horizontal="left" vertical="top"/>
    </xf>
    <xf numFmtId="0" fontId="15" fillId="7" borderId="13" xfId="0" applyFont="1" applyFill="1" applyBorder="1" applyAlignment="1">
      <alignment horizontal="left" vertical="top"/>
    </xf>
    <xf numFmtId="0" fontId="8" fillId="7" borderId="7" xfId="0" applyFont="1" applyFill="1" applyBorder="1" applyAlignment="1">
      <alignment horizontal="left" vertical="top" wrapText="1"/>
    </xf>
    <xf numFmtId="0" fontId="8" fillId="7" borderId="13" xfId="0" applyFont="1" applyFill="1" applyBorder="1" applyAlignment="1">
      <alignment horizontal="center" vertical="top" wrapText="1"/>
    </xf>
    <xf numFmtId="0" fontId="15" fillId="7" borderId="13" xfId="0" applyFont="1" applyFill="1" applyBorder="1"/>
    <xf numFmtId="0" fontId="8" fillId="7" borderId="7" xfId="0" applyFont="1" applyFill="1" applyBorder="1" applyAlignment="1">
      <alignment wrapText="1"/>
    </xf>
    <xf numFmtId="0" fontId="8" fillId="7" borderId="13" xfId="0" applyFont="1" applyFill="1" applyBorder="1"/>
    <xf numFmtId="0" fontId="8" fillId="7" borderId="13" xfId="0" applyFont="1" applyFill="1" applyBorder="1" applyAlignment="1">
      <alignment wrapText="1"/>
    </xf>
    <xf numFmtId="0" fontId="8" fillId="7" borderId="13" xfId="0" applyFont="1" applyFill="1" applyBorder="1" applyAlignment="1">
      <alignment horizontal="left" wrapText="1"/>
    </xf>
    <xf numFmtId="0" fontId="8" fillId="7" borderId="4" xfId="0" applyFont="1" applyFill="1" applyBorder="1"/>
    <xf numFmtId="0" fontId="16" fillId="7" borderId="13" xfId="0" applyFont="1" applyFill="1" applyBorder="1" applyAlignment="1">
      <alignment horizontal="left" vertical="top"/>
    </xf>
    <xf numFmtId="0" fontId="8" fillId="7" borderId="7" xfId="0" applyFont="1" applyFill="1" applyBorder="1" applyAlignment="1">
      <alignment horizontal="left" vertical="top"/>
    </xf>
    <xf numFmtId="0" fontId="19" fillId="3" borderId="3" xfId="0" applyFont="1" applyFill="1" applyBorder="1" applyAlignment="1">
      <alignment horizontal="left" vertical="top" wrapText="1"/>
    </xf>
    <xf numFmtId="0" fontId="15" fillId="0" borderId="3" xfId="0" applyFont="1" applyBorder="1" applyAlignment="1">
      <alignment horizontal="left" wrapText="1"/>
    </xf>
    <xf numFmtId="0" fontId="19" fillId="0" borderId="2" xfId="0" applyFont="1" applyBorder="1" applyAlignment="1">
      <alignment horizontal="left" vertical="top" wrapText="1"/>
    </xf>
    <xf numFmtId="0" fontId="15" fillId="0" borderId="3" xfId="0" applyFont="1" applyBorder="1" applyAlignment="1">
      <alignment vertical="top"/>
    </xf>
    <xf numFmtId="0" fontId="15" fillId="0" borderId="3" xfId="0" applyFont="1" applyBorder="1"/>
    <xf numFmtId="0" fontId="15" fillId="3" borderId="3" xfId="0" applyFont="1" applyFill="1" applyBorder="1" applyAlignment="1">
      <alignment horizontal="left" vertical="top"/>
    </xf>
    <xf numFmtId="0" fontId="22" fillId="0" borderId="10" xfId="0" applyFont="1" applyBorder="1" applyAlignment="1">
      <alignment wrapText="1"/>
    </xf>
    <xf numFmtId="0" fontId="27" fillId="3" borderId="10" xfId="0" applyFont="1" applyFill="1" applyBorder="1" applyAlignment="1">
      <alignment horizontal="center" vertical="top" wrapText="1"/>
    </xf>
    <xf numFmtId="0" fontId="27" fillId="0" borderId="10" xfId="0" applyFont="1" applyBorder="1" applyAlignment="1">
      <alignment horizontal="center" vertical="top" wrapText="1"/>
    </xf>
    <xf numFmtId="0" fontId="16" fillId="0" borderId="2" xfId="0" applyFont="1" applyBorder="1" applyAlignment="1" applyProtection="1">
      <alignment horizontal="left" vertical="top"/>
    </xf>
    <xf numFmtId="0" fontId="21" fillId="0" borderId="2" xfId="0" applyFont="1" applyFill="1" applyBorder="1" applyAlignment="1" applyProtection="1">
      <alignment horizontal="left" vertical="top" wrapText="1"/>
    </xf>
    <xf numFmtId="0" fontId="10" fillId="0" borderId="2" xfId="0" applyFont="1" applyBorder="1" applyAlignment="1" applyProtection="1">
      <alignment horizontal="center" vertical="top" wrapText="1"/>
    </xf>
    <xf numFmtId="0" fontId="16" fillId="0" borderId="2" xfId="0" applyFont="1" applyBorder="1" applyAlignment="1" applyProtection="1">
      <alignment horizontal="center" vertical="top" wrapText="1"/>
    </xf>
    <xf numFmtId="0" fontId="10" fillId="0" borderId="7" xfId="0" applyFont="1" applyBorder="1" applyAlignment="1" applyProtection="1">
      <alignment horizontal="center" vertical="top" wrapText="1"/>
    </xf>
    <xf numFmtId="0" fontId="54" fillId="0" borderId="0" xfId="0" applyFont="1" applyAlignment="1">
      <alignment horizontal="left" vertical="top"/>
    </xf>
    <xf numFmtId="0" fontId="9" fillId="0" borderId="0" xfId="0" applyFont="1" applyAlignment="1">
      <alignment horizontal="left" vertical="top"/>
    </xf>
    <xf numFmtId="0" fontId="9" fillId="3" borderId="0" xfId="0" applyFont="1" applyFill="1" applyBorder="1" applyAlignment="1">
      <alignment horizontal="left" vertical="top"/>
    </xf>
    <xf numFmtId="0" fontId="9" fillId="3" borderId="0" xfId="0" applyFont="1" applyFill="1" applyBorder="1" applyAlignment="1" applyProtection="1">
      <alignment horizontal="left" vertical="top"/>
      <protection hidden="1"/>
    </xf>
    <xf numFmtId="0" fontId="0" fillId="0" borderId="0" xfId="0"/>
    <xf numFmtId="0" fontId="0" fillId="0" borderId="10" xfId="0" applyBorder="1" applyProtection="1"/>
    <xf numFmtId="0" fontId="8" fillId="9" borderId="13" xfId="0" applyFont="1" applyFill="1" applyBorder="1" applyAlignment="1">
      <alignment horizontal="left" vertical="top"/>
    </xf>
    <xf numFmtId="0" fontId="15" fillId="0" borderId="10" xfId="0" applyFont="1" applyBorder="1" applyAlignment="1" applyProtection="1">
      <alignment horizontal="center" vertical="top"/>
      <protection locked="0"/>
    </xf>
    <xf numFmtId="0" fontId="0" fillId="0" borderId="10" xfId="0" applyBorder="1" applyAlignment="1" applyProtection="1">
      <alignment horizontal="center" vertical="top"/>
      <protection locked="0"/>
    </xf>
    <xf numFmtId="0" fontId="15" fillId="3" borderId="10" xfId="0" applyFont="1" applyFill="1" applyBorder="1" applyAlignment="1" applyProtection="1">
      <alignment horizontal="center" vertical="top"/>
      <protection locked="0"/>
    </xf>
    <xf numFmtId="0" fontId="0" fillId="0" borderId="0" xfId="0" applyAlignment="1">
      <alignment horizontal="center" vertical="top"/>
    </xf>
    <xf numFmtId="0" fontId="9" fillId="0" borderId="0" xfId="0" applyFont="1" applyAlignment="1">
      <alignment horizontal="center" vertical="top"/>
    </xf>
    <xf numFmtId="0" fontId="9" fillId="3" borderId="0" xfId="0" applyFont="1" applyFill="1" applyBorder="1" applyAlignment="1">
      <alignment horizontal="center" vertical="top"/>
    </xf>
    <xf numFmtId="0" fontId="11" fillId="3" borderId="0" xfId="0" applyFont="1" applyFill="1" applyBorder="1" applyAlignment="1">
      <alignment horizontal="center" vertical="top"/>
    </xf>
    <xf numFmtId="0" fontId="15" fillId="0" borderId="0" xfId="0" applyFont="1" applyAlignment="1">
      <alignment horizontal="center" vertical="top"/>
    </xf>
    <xf numFmtId="0" fontId="9" fillId="0" borderId="0" xfId="0" applyFont="1" applyAlignment="1">
      <alignment horizontal="left" vertical="center"/>
    </xf>
    <xf numFmtId="0" fontId="9" fillId="3" borderId="0" xfId="0" applyFont="1" applyFill="1" applyAlignment="1">
      <alignment horizontal="left" vertical="top"/>
    </xf>
    <xf numFmtId="0" fontId="11" fillId="3" borderId="0" xfId="0" applyFont="1" applyFill="1" applyAlignment="1">
      <alignment horizontal="left" vertical="top"/>
    </xf>
    <xf numFmtId="0" fontId="50" fillId="0" borderId="10" xfId="0" applyFont="1" applyBorder="1" applyAlignment="1" applyProtection="1">
      <alignment horizontal="left" vertical="top" wrapText="1"/>
      <protection hidden="1"/>
    </xf>
    <xf numFmtId="0" fontId="50" fillId="0" borderId="10" xfId="0" applyFont="1" applyBorder="1" applyAlignment="1" applyProtection="1">
      <alignment horizontal="left" vertical="center" wrapText="1"/>
      <protection hidden="1"/>
    </xf>
    <xf numFmtId="0" fontId="43" fillId="0" borderId="10" xfId="0" applyFont="1" applyBorder="1" applyAlignment="1">
      <alignment horizontal="center" vertical="center" wrapText="1"/>
    </xf>
    <xf numFmtId="0" fontId="45" fillId="0" borderId="10" xfId="0" applyFont="1" applyBorder="1" applyAlignment="1">
      <alignment horizontal="left" vertical="center" wrapText="1"/>
    </xf>
    <xf numFmtId="0" fontId="50" fillId="0" borderId="10" xfId="0" applyFont="1" applyBorder="1" applyAlignment="1">
      <alignment horizontal="left" vertical="center" wrapText="1"/>
    </xf>
    <xf numFmtId="0" fontId="11" fillId="0" borderId="0" xfId="0" applyFont="1"/>
    <xf numFmtId="0" fontId="11" fillId="7" borderId="0" xfId="0" applyFont="1" applyFill="1"/>
    <xf numFmtId="0" fontId="21" fillId="8" borderId="10" xfId="0" applyFont="1" applyFill="1" applyBorder="1" applyAlignment="1">
      <alignment horizontal="left" vertical="top" wrapText="1"/>
    </xf>
    <xf numFmtId="0" fontId="0" fillId="8" borderId="10" xfId="0" applyFill="1" applyBorder="1" applyAlignment="1">
      <alignment wrapText="1"/>
    </xf>
    <xf numFmtId="0" fontId="0" fillId="8" borderId="10" xfId="0" applyFill="1" applyBorder="1"/>
    <xf numFmtId="0" fontId="15" fillId="8" borderId="10" xfId="0" applyFont="1" applyFill="1" applyBorder="1"/>
    <xf numFmtId="0" fontId="8" fillId="7" borderId="10" xfId="0" applyFont="1" applyFill="1" applyBorder="1" applyAlignment="1">
      <alignment vertical="top" wrapText="1"/>
    </xf>
    <xf numFmtId="0" fontId="0" fillId="0" borderId="7" xfId="0" applyBorder="1" applyAlignment="1">
      <alignment horizontal="left" vertical="top" wrapText="1"/>
    </xf>
    <xf numFmtId="0" fontId="21" fillId="8" borderId="10" xfId="0" applyFont="1" applyFill="1" applyBorder="1" applyAlignment="1">
      <alignment horizontal="left" vertical="center" wrapText="1"/>
    </xf>
    <xf numFmtId="0" fontId="0" fillId="0" borderId="3" xfId="0" applyBorder="1" applyAlignment="1">
      <alignment wrapText="1"/>
    </xf>
    <xf numFmtId="0" fontId="56" fillId="0" borderId="10" xfId="3" applyFont="1" applyBorder="1" applyAlignment="1" applyProtection="1">
      <alignment wrapText="1"/>
    </xf>
    <xf numFmtId="0" fontId="8" fillId="7" borderId="10" xfId="0" applyFont="1" applyFill="1" applyBorder="1" applyAlignment="1">
      <alignment horizontal="center" vertical="top" wrapText="1"/>
    </xf>
    <xf numFmtId="0" fontId="21" fillId="8" borderId="2" xfId="0" applyFont="1" applyFill="1" applyBorder="1" applyAlignment="1">
      <alignment horizontal="left" vertical="top" wrapText="1"/>
    </xf>
    <xf numFmtId="0" fontId="2" fillId="0" borderId="11" xfId="0" applyFont="1" applyBorder="1" applyAlignment="1">
      <alignment horizontal="left" vertical="top" wrapText="1"/>
    </xf>
    <xf numFmtId="0" fontId="57" fillId="0" borderId="10" xfId="0" applyFont="1" applyBorder="1"/>
    <xf numFmtId="0" fontId="8" fillId="9" borderId="13" xfId="0" applyFont="1" applyFill="1" applyBorder="1" applyAlignment="1">
      <alignment horizontal="left" vertical="top" wrapText="1"/>
    </xf>
    <xf numFmtId="0" fontId="18" fillId="9" borderId="13" xfId="0" applyFont="1" applyFill="1" applyBorder="1" applyAlignment="1">
      <alignment vertical="top" wrapText="1"/>
    </xf>
    <xf numFmtId="0" fontId="8" fillId="9" borderId="10" xfId="0" applyFont="1" applyFill="1" applyBorder="1" applyAlignment="1">
      <alignment wrapText="1"/>
    </xf>
    <xf numFmtId="0" fontId="8" fillId="7" borderId="10" xfId="0" applyFont="1" applyFill="1" applyBorder="1" applyAlignment="1">
      <alignment horizontal="center" wrapText="1"/>
    </xf>
    <xf numFmtId="0" fontId="10" fillId="8" borderId="10" xfId="0" applyFont="1" applyFill="1" applyBorder="1" applyAlignment="1">
      <alignment horizontal="left" vertical="top" wrapText="1"/>
    </xf>
    <xf numFmtId="0" fontId="11" fillId="0" borderId="0" xfId="0" applyFont="1" applyAlignment="1">
      <alignment wrapText="1"/>
    </xf>
    <xf numFmtId="0" fontId="9" fillId="0" borderId="0" xfId="0" applyFont="1"/>
    <xf numFmtId="0" fontId="9" fillId="0" borderId="0" xfId="0" applyFont="1" applyAlignment="1">
      <alignment wrapText="1"/>
    </xf>
    <xf numFmtId="0" fontId="43" fillId="0" borderId="10" xfId="0" applyFont="1" applyBorder="1" applyAlignment="1">
      <alignment horizontal="left" vertical="center" wrapText="1"/>
    </xf>
    <xf numFmtId="0" fontId="21" fillId="0" borderId="10" xfId="0" applyFont="1" applyBorder="1" applyAlignment="1">
      <alignment horizontal="center" vertical="top" wrapText="1"/>
    </xf>
    <xf numFmtId="0" fontId="29" fillId="9" borderId="10" xfId="0" applyFont="1" applyFill="1" applyBorder="1" applyAlignment="1">
      <alignment horizontal="left" vertical="center"/>
    </xf>
    <xf numFmtId="0" fontId="0" fillId="3" borderId="0" xfId="0" applyFill="1" applyAlignment="1">
      <alignment horizontal="left" vertical="top"/>
    </xf>
    <xf numFmtId="0" fontId="2" fillId="3" borderId="10" xfId="0" applyFont="1" applyFill="1" applyBorder="1" applyAlignment="1">
      <alignment horizontal="center" vertical="center" wrapText="1"/>
    </xf>
    <xf numFmtId="18" fontId="0" fillId="0" borderId="10" xfId="0" applyNumberFormat="1" applyBorder="1" applyAlignment="1">
      <alignment horizontal="left" vertical="top"/>
    </xf>
    <xf numFmtId="0" fontId="8" fillId="7" borderId="0" xfId="0" applyFont="1" applyFill="1" applyAlignment="1">
      <alignment horizontal="left" vertical="top"/>
    </xf>
    <xf numFmtId="0" fontId="15" fillId="0" borderId="3" xfId="0" applyFont="1" applyBorder="1" applyAlignment="1">
      <alignment wrapText="1"/>
    </xf>
    <xf numFmtId="0" fontId="29" fillId="9" borderId="2" xfId="0" applyFont="1" applyFill="1" applyBorder="1" applyAlignment="1">
      <alignment horizontal="left" vertical="center" wrapText="1"/>
    </xf>
    <xf numFmtId="0" fontId="15" fillId="0" borderId="0" xfId="0" applyFont="1" applyAlignment="1">
      <alignment horizontal="left" vertical="top" wrapText="1"/>
    </xf>
    <xf numFmtId="0" fontId="19" fillId="0" borderId="0" xfId="0" applyFont="1" applyAlignment="1">
      <alignment horizontal="left" vertical="top" wrapText="1"/>
    </xf>
    <xf numFmtId="0" fontId="8" fillId="7" borderId="0" xfId="0" applyFont="1" applyFill="1" applyAlignment="1">
      <alignment horizontal="left" vertical="center"/>
    </xf>
    <xf numFmtId="0" fontId="2" fillId="0" borderId="3" xfId="0" applyFont="1" applyBorder="1" applyAlignment="1">
      <alignment horizontal="left" vertical="top" wrapText="1"/>
    </xf>
    <xf numFmtId="9" fontId="0" fillId="0" borderId="10" xfId="0" applyNumberFormat="1" applyBorder="1" applyProtection="1">
      <protection locked="0"/>
    </xf>
    <xf numFmtId="0" fontId="28" fillId="0" borderId="0" xfId="0" applyFont="1" applyAlignment="1">
      <alignment horizontal="left" vertical="center"/>
    </xf>
    <xf numFmtId="0" fontId="58" fillId="0" borderId="0" xfId="0" applyFont="1" applyAlignment="1">
      <alignment horizontal="left" vertical="center"/>
    </xf>
    <xf numFmtId="0" fontId="9" fillId="0" borderId="18" xfId="0" applyFont="1" applyBorder="1" applyAlignment="1" applyProtection="1">
      <alignment horizontal="left" vertical="top"/>
    </xf>
    <xf numFmtId="0" fontId="9" fillId="0" borderId="0" xfId="0" applyFont="1" applyBorder="1" applyAlignment="1" applyProtection="1">
      <alignment horizontal="left" vertical="top"/>
    </xf>
    <xf numFmtId="0" fontId="9" fillId="0" borderId="0" xfId="0" applyFont="1" applyAlignment="1" applyProtection="1">
      <alignment horizontal="left" vertical="top"/>
    </xf>
    <xf numFmtId="0" fontId="59" fillId="0" borderId="0" xfId="0" applyFont="1" applyAlignment="1" applyProtection="1">
      <alignment horizontal="left" vertical="center"/>
    </xf>
    <xf numFmtId="0" fontId="60" fillId="0" borderId="0" xfId="0" applyFont="1" applyAlignment="1">
      <alignment horizontal="left" vertical="top"/>
    </xf>
    <xf numFmtId="0" fontId="9" fillId="0" borderId="0" xfId="0" applyFont="1" applyAlignment="1">
      <alignment vertical="center"/>
    </xf>
    <xf numFmtId="0" fontId="9" fillId="0" borderId="0" xfId="0" applyFont="1" applyAlignment="1" applyProtection="1">
      <alignment horizontal="left" vertical="top"/>
      <protection hidden="1"/>
    </xf>
    <xf numFmtId="9" fontId="0" fillId="3" borderId="0" xfId="1" applyFont="1" applyFill="1" applyAlignment="1">
      <alignment horizontal="center"/>
    </xf>
    <xf numFmtId="0" fontId="0" fillId="0" borderId="0" xfId="0"/>
    <xf numFmtId="0" fontId="11" fillId="3" borderId="0" xfId="0" applyFont="1" applyFill="1" applyBorder="1" applyAlignment="1" applyProtection="1">
      <alignment horizontal="left" vertical="top"/>
      <protection hidden="1"/>
    </xf>
    <xf numFmtId="0" fontId="11" fillId="3" borderId="0" xfId="0" applyFont="1" applyFill="1" applyAlignment="1" applyProtection="1">
      <alignment horizontal="left" vertical="top"/>
      <protection hidden="1"/>
    </xf>
    <xf numFmtId="0" fontId="11" fillId="3" borderId="0" xfId="0" applyFont="1" applyFill="1" applyBorder="1" applyAlignment="1" applyProtection="1">
      <alignment horizontal="center" vertical="top"/>
      <protection hidden="1"/>
    </xf>
    <xf numFmtId="0" fontId="62" fillId="3" borderId="0" xfId="0" applyFont="1" applyFill="1" applyBorder="1" applyAlignment="1" applyProtection="1">
      <alignment horizontal="left" vertical="top"/>
      <protection hidden="1"/>
    </xf>
    <xf numFmtId="9" fontId="11" fillId="3" borderId="0" xfId="1" applyFont="1" applyFill="1" applyBorder="1" applyAlignment="1" applyProtection="1">
      <alignment horizontal="center" vertical="top"/>
      <protection hidden="1"/>
    </xf>
    <xf numFmtId="0" fontId="25" fillId="0" borderId="18" xfId="0" applyFont="1" applyFill="1" applyBorder="1" applyAlignment="1">
      <alignment horizontal="center" vertical="center" wrapText="1"/>
    </xf>
    <xf numFmtId="0" fontId="11" fillId="0" borderId="18" xfId="0" applyFont="1" applyBorder="1" applyAlignment="1" applyProtection="1">
      <alignment horizontal="left" vertical="top"/>
    </xf>
    <xf numFmtId="0" fontId="11" fillId="0" borderId="0" xfId="0" applyFont="1" applyBorder="1" applyAlignment="1" applyProtection="1">
      <alignment vertical="top" wrapText="1"/>
    </xf>
    <xf numFmtId="0" fontId="11" fillId="0" borderId="0" xfId="0" applyFont="1" applyBorder="1" applyAlignment="1" applyProtection="1">
      <alignment horizontal="left" vertical="top"/>
    </xf>
    <xf numFmtId="0" fontId="11" fillId="0" borderId="18" xfId="0" applyFont="1" applyBorder="1" applyAlignment="1" applyProtection="1">
      <alignment horizontal="left" vertical="top" wrapText="1"/>
    </xf>
    <xf numFmtId="0" fontId="11" fillId="0" borderId="0" xfId="0" applyFont="1" applyBorder="1" applyAlignment="1" applyProtection="1">
      <alignment horizontal="left" vertical="top" wrapText="1"/>
    </xf>
    <xf numFmtId="0" fontId="11" fillId="0" borderId="18" xfId="0" applyFont="1" applyBorder="1" applyProtection="1"/>
    <xf numFmtId="0" fontId="11" fillId="0" borderId="0" xfId="0" applyFont="1" applyAlignment="1" applyProtection="1">
      <alignment horizontal="left" vertical="top"/>
    </xf>
    <xf numFmtId="0" fontId="8" fillId="3" borderId="0" xfId="0" applyFont="1" applyFill="1" applyAlignment="1" applyProtection="1">
      <alignment horizontal="left" vertical="center"/>
    </xf>
    <xf numFmtId="0" fontId="11" fillId="3" borderId="0" xfId="0" applyFont="1" applyFill="1" applyAlignment="1" applyProtection="1">
      <alignment horizontal="left" vertical="top"/>
    </xf>
    <xf numFmtId="9" fontId="11" fillId="3" borderId="0" xfId="1" applyFont="1" applyFill="1" applyAlignment="1" applyProtection="1">
      <alignment horizontal="left" vertical="top"/>
      <protection hidden="1"/>
    </xf>
    <xf numFmtId="9" fontId="11" fillId="0" borderId="0" xfId="1" applyFont="1" applyAlignment="1">
      <alignment horizontal="left" vertical="top"/>
    </xf>
    <xf numFmtId="0" fontId="11" fillId="3" borderId="0" xfId="0" applyFont="1" applyFill="1" applyAlignment="1">
      <alignment horizontal="left" vertical="center"/>
    </xf>
    <xf numFmtId="9" fontId="11" fillId="3" borderId="0" xfId="1" applyFont="1" applyFill="1" applyAlignment="1">
      <alignment horizontal="left" vertical="top"/>
    </xf>
    <xf numFmtId="0" fontId="11" fillId="0" borderId="0" xfId="0" applyFont="1" applyBorder="1" applyAlignment="1">
      <alignment horizontal="left" vertical="top"/>
    </xf>
    <xf numFmtId="0" fontId="11" fillId="0" borderId="0" xfId="0" applyFont="1" applyFill="1" applyAlignment="1">
      <alignment horizontal="left" vertical="center"/>
    </xf>
    <xf numFmtId="9" fontId="11" fillId="0" borderId="0" xfId="1" applyFont="1"/>
    <xf numFmtId="0" fontId="20" fillId="8" borderId="11" xfId="0" applyFont="1" applyFill="1" applyBorder="1" applyAlignment="1">
      <alignment horizontal="left" vertical="center" wrapText="1"/>
    </xf>
    <xf numFmtId="0" fontId="11" fillId="3" borderId="0" xfId="0" applyFont="1" applyFill="1"/>
    <xf numFmtId="0" fontId="25" fillId="0" borderId="0" xfId="0" applyFont="1" applyFill="1" applyBorder="1" applyAlignment="1">
      <alignment horizontal="center" vertical="center" wrapText="1"/>
    </xf>
    <xf numFmtId="0" fontId="9" fillId="0" borderId="10" xfId="0" applyFont="1" applyBorder="1" applyAlignment="1">
      <alignment wrapText="1"/>
    </xf>
    <xf numFmtId="0" fontId="9" fillId="0" borderId="10" xfId="0" applyFont="1" applyBorder="1" applyAlignment="1">
      <alignment horizontal="left" vertical="top"/>
    </xf>
    <xf numFmtId="0" fontId="15" fillId="3" borderId="1" xfId="0" applyFont="1" applyFill="1" applyBorder="1" applyAlignment="1">
      <alignment horizontal="left" vertical="top"/>
    </xf>
    <xf numFmtId="0" fontId="9" fillId="0" borderId="10" xfId="0" applyFont="1" applyBorder="1" applyAlignment="1">
      <alignment horizontal="left" vertical="top" wrapText="1"/>
    </xf>
    <xf numFmtId="0" fontId="15" fillId="14" borderId="1" xfId="0" applyFont="1" applyFill="1" applyBorder="1" applyAlignment="1">
      <alignment horizontal="left" vertical="top"/>
    </xf>
    <xf numFmtId="0" fontId="0" fillId="0" borderId="12" xfId="0" applyBorder="1" applyProtection="1">
      <protection locked="0"/>
    </xf>
    <xf numFmtId="0" fontId="11" fillId="7" borderId="4" xfId="0" applyFont="1" applyFill="1" applyBorder="1" applyAlignment="1">
      <alignment horizontal="left" vertical="top"/>
    </xf>
    <xf numFmtId="0" fontId="8" fillId="9" borderId="4" xfId="0" applyFont="1" applyFill="1" applyBorder="1" applyAlignment="1">
      <alignment horizontal="left" vertical="top"/>
    </xf>
    <xf numFmtId="0" fontId="0" fillId="0" borderId="11" xfId="0" applyBorder="1" applyAlignment="1">
      <alignment wrapText="1"/>
    </xf>
    <xf numFmtId="0" fontId="0" fillId="0" borderId="10" xfId="0" applyBorder="1" applyAlignment="1">
      <alignment horizontal="center" wrapText="1"/>
    </xf>
    <xf numFmtId="0" fontId="0" fillId="0" borderId="10" xfId="0" applyBorder="1" applyAlignment="1">
      <alignment horizontal="center" vertical="center" wrapText="1"/>
    </xf>
    <xf numFmtId="0" fontId="0" fillId="0" borderId="2" xfId="0" applyBorder="1" applyAlignment="1">
      <alignment horizontal="center" vertical="center" wrapText="1"/>
    </xf>
    <xf numFmtId="0" fontId="28" fillId="9" borderId="10" xfId="0" applyFont="1" applyFill="1" applyBorder="1" applyAlignment="1">
      <alignment wrapText="1"/>
    </xf>
    <xf numFmtId="0" fontId="0" fillId="3" borderId="10" xfId="0" applyFill="1" applyBorder="1" applyAlignment="1">
      <alignment horizontal="center" vertical="center" wrapText="1"/>
    </xf>
    <xf numFmtId="0" fontId="2" fillId="3" borderId="10" xfId="0" applyFont="1" applyFill="1" applyBorder="1" applyAlignment="1">
      <alignment horizontal="center" wrapText="1"/>
    </xf>
    <xf numFmtId="0" fontId="2" fillId="3" borderId="10" xfId="0" applyFont="1" applyFill="1" applyBorder="1" applyAlignment="1">
      <alignment wrapText="1"/>
    </xf>
    <xf numFmtId="0" fontId="15" fillId="14" borderId="10" xfId="0" applyFont="1" applyFill="1" applyBorder="1" applyAlignment="1">
      <alignment horizontal="left" vertical="top"/>
    </xf>
    <xf numFmtId="0" fontId="9" fillId="0" borderId="10" xfId="0" applyFont="1" applyBorder="1" applyAlignment="1">
      <alignment horizontal="left" wrapText="1"/>
    </xf>
    <xf numFmtId="0" fontId="9" fillId="0" borderId="10" xfId="0" applyFont="1" applyBorder="1" applyAlignment="1" applyProtection="1">
      <alignment horizontal="center" wrapText="1"/>
      <protection locked="0"/>
    </xf>
    <xf numFmtId="0" fontId="9" fillId="0" borderId="10" xfId="0" applyFont="1" applyBorder="1"/>
    <xf numFmtId="0" fontId="8" fillId="7" borderId="4" xfId="0" applyFont="1" applyFill="1" applyBorder="1" applyAlignment="1">
      <alignment horizontal="left" vertical="top" wrapText="1"/>
    </xf>
    <xf numFmtId="0" fontId="9" fillId="0" borderId="1" xfId="0" applyFont="1" applyBorder="1" applyAlignment="1">
      <alignment horizontal="left" vertical="top"/>
    </xf>
    <xf numFmtId="0" fontId="21" fillId="3" borderId="10" xfId="0" applyFont="1" applyFill="1" applyBorder="1" applyAlignment="1">
      <alignment wrapText="1"/>
    </xf>
    <xf numFmtId="0" fontId="9" fillId="0" borderId="1" xfId="0" applyFont="1" applyBorder="1"/>
    <xf numFmtId="0" fontId="9" fillId="0" borderId="0" xfId="0" applyFont="1" applyFill="1" applyAlignment="1">
      <alignment horizontal="left" vertical="top"/>
    </xf>
    <xf numFmtId="0" fontId="0" fillId="0" borderId="13" xfId="0" applyBorder="1" applyAlignment="1">
      <alignment horizontal="center" vertical="top" wrapText="1"/>
    </xf>
    <xf numFmtId="0" fontId="21" fillId="3" borderId="10" xfId="0" applyFont="1" applyFill="1" applyBorder="1" applyAlignment="1">
      <alignment horizontal="center" wrapText="1"/>
    </xf>
    <xf numFmtId="0" fontId="21" fillId="3" borderId="9" xfId="0" applyFont="1" applyFill="1" applyBorder="1" applyAlignment="1">
      <alignment horizontal="center" wrapText="1"/>
    </xf>
    <xf numFmtId="0" fontId="15" fillId="3" borderId="10" xfId="0" applyFont="1" applyFill="1" applyBorder="1" applyAlignment="1" applyProtection="1">
      <alignment horizontal="left" vertical="top"/>
      <protection locked="0"/>
    </xf>
    <xf numFmtId="0" fontId="15" fillId="0" borderId="11" xfId="0" applyFont="1" applyBorder="1" applyAlignment="1" applyProtection="1">
      <alignment horizontal="left" vertical="top"/>
      <protection locked="0"/>
    </xf>
    <xf numFmtId="0" fontId="15" fillId="3" borderId="10" xfId="0" applyFont="1" applyFill="1" applyBorder="1" applyAlignment="1" applyProtection="1">
      <alignment horizontal="left" vertical="top" wrapText="1"/>
      <protection locked="0"/>
    </xf>
    <xf numFmtId="0" fontId="0" fillId="0" borderId="2" xfId="0" applyBorder="1" applyAlignment="1">
      <alignment horizontal="left" vertical="center" wrapText="1"/>
    </xf>
    <xf numFmtId="0" fontId="8" fillId="7" borderId="4" xfId="0" applyFont="1" applyFill="1" applyBorder="1" applyAlignment="1">
      <alignment horizontal="left" vertical="center"/>
    </xf>
    <xf numFmtId="0" fontId="0" fillId="0" borderId="10" xfId="0" applyBorder="1" applyAlignment="1">
      <alignment horizontal="center" vertical="top" wrapText="1"/>
    </xf>
    <xf numFmtId="0" fontId="0" fillId="0" borderId="10" xfId="0" applyBorder="1" applyAlignment="1" applyProtection="1">
      <alignment horizontal="center" wrapText="1"/>
      <protection locked="0"/>
    </xf>
    <xf numFmtId="0" fontId="21" fillId="3" borderId="10" xfId="0" applyFont="1" applyFill="1" applyBorder="1" applyAlignment="1">
      <alignment horizontal="center" vertical="top" wrapText="1"/>
    </xf>
    <xf numFmtId="0" fontId="15" fillId="0" borderId="10" xfId="0" applyFont="1" applyBorder="1" applyAlignment="1" applyProtection="1">
      <alignment horizontal="center" vertical="top" wrapText="1"/>
      <protection locked="0"/>
    </xf>
    <xf numFmtId="0" fontId="64" fillId="0" borderId="0" xfId="0" applyFont="1" applyAlignment="1">
      <alignment horizontal="left" vertical="top"/>
    </xf>
    <xf numFmtId="0" fontId="0" fillId="0" borderId="10" xfId="0" applyBorder="1" applyAlignment="1">
      <alignment horizontal="center" vertical="top"/>
    </xf>
    <xf numFmtId="0" fontId="0" fillId="0" borderId="10" xfId="0" applyBorder="1" applyAlignment="1" applyProtection="1">
      <alignment horizontal="center"/>
      <protection locked="0"/>
    </xf>
    <xf numFmtId="0" fontId="0" fillId="0" borderId="10" xfId="0" applyBorder="1" applyAlignment="1">
      <alignment horizontal="center"/>
    </xf>
    <xf numFmtId="0" fontId="17" fillId="3" borderId="10" xfId="0" applyFont="1" applyFill="1" applyBorder="1" applyAlignment="1">
      <alignment horizontal="center" vertical="top" wrapText="1"/>
    </xf>
    <xf numFmtId="0" fontId="17" fillId="3" borderId="1" xfId="0" applyFont="1" applyFill="1" applyBorder="1" applyAlignment="1">
      <alignment horizontal="center" vertical="top" wrapText="1"/>
    </xf>
    <xf numFmtId="0" fontId="15" fillId="14" borderId="4" xfId="0" applyFont="1" applyFill="1" applyBorder="1" applyAlignment="1">
      <alignment horizontal="left" vertical="top"/>
    </xf>
    <xf numFmtId="0" fontId="9" fillId="0" borderId="2" xfId="0" applyFont="1" applyBorder="1" applyAlignment="1">
      <alignment horizontal="left" vertical="top"/>
    </xf>
    <xf numFmtId="0" fontId="15" fillId="3" borderId="4" xfId="0" applyFont="1" applyFill="1" applyBorder="1" applyAlignment="1">
      <alignment horizontal="left" vertical="top"/>
    </xf>
    <xf numFmtId="0" fontId="9" fillId="3" borderId="10" xfId="0" applyFont="1" applyFill="1" applyBorder="1" applyAlignment="1" applyProtection="1">
      <alignment horizontal="left" vertical="top"/>
      <protection hidden="1"/>
    </xf>
    <xf numFmtId="0" fontId="9" fillId="3" borderId="2" xfId="0" applyFont="1" applyFill="1" applyBorder="1" applyAlignment="1" applyProtection="1">
      <alignment horizontal="left" vertical="top"/>
      <protection hidden="1"/>
    </xf>
    <xf numFmtId="0" fontId="9" fillId="3" borderId="1" xfId="0" applyFont="1" applyFill="1" applyBorder="1" applyAlignment="1" applyProtection="1">
      <alignment horizontal="left" vertical="top"/>
      <protection hidden="1"/>
    </xf>
    <xf numFmtId="0" fontId="9" fillId="3" borderId="3" xfId="0" applyFont="1" applyFill="1" applyBorder="1" applyAlignment="1" applyProtection="1">
      <alignment horizontal="left" vertical="top"/>
      <protection hidden="1"/>
    </xf>
    <xf numFmtId="0" fontId="0" fillId="14" borderId="13" xfId="0" applyFill="1" applyBorder="1" applyAlignment="1">
      <alignment wrapText="1"/>
    </xf>
    <xf numFmtId="0" fontId="11" fillId="0" borderId="10" xfId="0" applyFont="1" applyBorder="1" applyAlignment="1">
      <alignment horizontal="left" vertical="top"/>
    </xf>
    <xf numFmtId="0" fontId="11" fillId="3" borderId="10" xfId="0" applyFont="1" applyFill="1" applyBorder="1" applyAlignment="1" applyProtection="1">
      <alignment horizontal="left" vertical="top"/>
      <protection hidden="1"/>
    </xf>
    <xf numFmtId="0" fontId="9" fillId="0" borderId="18" xfId="0" applyFont="1" applyBorder="1" applyAlignment="1">
      <alignment horizontal="left" vertical="top"/>
    </xf>
    <xf numFmtId="0" fontId="11" fillId="0" borderId="18" xfId="0" applyFont="1" applyBorder="1" applyAlignment="1">
      <alignment horizontal="left" vertical="top"/>
    </xf>
    <xf numFmtId="0" fontId="15" fillId="0" borderId="10"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27" fillId="3" borderId="13" xfId="0" applyFont="1" applyFill="1" applyBorder="1" applyAlignment="1">
      <alignment wrapText="1"/>
    </xf>
    <xf numFmtId="0" fontId="15" fillId="0" borderId="13" xfId="0" applyFont="1" applyBorder="1" applyAlignment="1">
      <alignment horizontal="center" vertical="center" wrapText="1"/>
    </xf>
    <xf numFmtId="0" fontId="15" fillId="0" borderId="11" xfId="0" applyFont="1" applyBorder="1" applyAlignment="1">
      <alignment wrapText="1"/>
    </xf>
    <xf numFmtId="0" fontId="15" fillId="0" borderId="10" xfId="0" applyFont="1" applyBorder="1" applyAlignment="1">
      <alignment horizontal="center" vertical="center"/>
    </xf>
    <xf numFmtId="0" fontId="15" fillId="3" borderId="10" xfId="0" applyFont="1" applyFill="1" applyBorder="1" applyAlignment="1" applyProtection="1">
      <alignment horizontal="center" vertical="center"/>
      <protection locked="0"/>
    </xf>
    <xf numFmtId="0" fontId="15" fillId="0" borderId="4" xfId="0" applyFont="1" applyBorder="1" applyAlignment="1">
      <alignment horizontal="left" vertical="top" wrapText="1"/>
    </xf>
    <xf numFmtId="0" fontId="15" fillId="0" borderId="0" xfId="0" applyFont="1" applyAlignment="1">
      <alignment horizontal="center" vertical="center"/>
    </xf>
    <xf numFmtId="0" fontId="15" fillId="3" borderId="10" xfId="0" applyFont="1" applyFill="1" applyBorder="1" applyAlignment="1">
      <alignment horizontal="center" vertical="center" wrapText="1"/>
    </xf>
    <xf numFmtId="0" fontId="15" fillId="0" borderId="10" xfId="0" applyFont="1" applyBorder="1" applyAlignment="1">
      <alignment horizontal="center" vertical="center" wrapText="1"/>
    </xf>
    <xf numFmtId="0" fontId="15" fillId="3" borderId="13" xfId="0" applyFont="1" applyFill="1" applyBorder="1" applyAlignment="1" applyProtection="1">
      <alignment horizontal="center" vertical="center"/>
      <protection locked="0"/>
    </xf>
    <xf numFmtId="0" fontId="19" fillId="0" borderId="10" xfId="0" applyFont="1" applyFill="1" applyBorder="1" applyAlignment="1" applyProtection="1">
      <alignment vertical="top" wrapText="1"/>
    </xf>
    <xf numFmtId="0" fontId="15" fillId="0" borderId="13" xfId="0" applyFont="1" applyBorder="1" applyAlignment="1" applyProtection="1">
      <alignment horizontal="left" vertical="top"/>
      <protection locked="0"/>
    </xf>
    <xf numFmtId="0" fontId="15" fillId="0" borderId="4" xfId="0" applyFont="1" applyBorder="1" applyAlignment="1" applyProtection="1">
      <alignment horizontal="center" vertical="top"/>
      <protection locked="0"/>
    </xf>
    <xf numFmtId="0" fontId="15" fillId="0" borderId="13" xfId="0" applyFont="1" applyBorder="1" applyAlignment="1">
      <alignment horizontal="center" vertical="top" wrapText="1"/>
    </xf>
    <xf numFmtId="0" fontId="15" fillId="0" borderId="10" xfId="0" applyFont="1" applyBorder="1" applyAlignment="1" applyProtection="1">
      <alignment horizontal="center"/>
      <protection locked="0"/>
    </xf>
    <xf numFmtId="0" fontId="15" fillId="0" borderId="13" xfId="0" applyFont="1" applyBorder="1" applyProtection="1">
      <protection locked="0"/>
    </xf>
    <xf numFmtId="0" fontId="15" fillId="0" borderId="10" xfId="0" applyFont="1" applyBorder="1" applyAlignment="1">
      <alignment horizontal="center"/>
    </xf>
    <xf numFmtId="0" fontId="15" fillId="0" borderId="0" xfId="0" applyFont="1" applyAlignment="1">
      <alignment horizontal="center"/>
    </xf>
    <xf numFmtId="0" fontId="15" fillId="0" borderId="1" xfId="0" applyFont="1" applyBorder="1" applyAlignment="1">
      <alignment wrapText="1"/>
    </xf>
    <xf numFmtId="0" fontId="15" fillId="0" borderId="10" xfId="0" applyFont="1" applyBorder="1" applyAlignment="1" applyProtection="1">
      <alignment horizontal="center" wrapText="1"/>
      <protection locked="0"/>
    </xf>
    <xf numFmtId="0" fontId="15" fillId="0" borderId="1" xfId="0" applyFont="1" applyBorder="1" applyAlignment="1">
      <alignment horizontal="left" wrapText="1"/>
    </xf>
    <xf numFmtId="0" fontId="20" fillId="3" borderId="10" xfId="0" applyFont="1" applyFill="1" applyBorder="1" applyAlignment="1">
      <alignment horizontal="center" vertical="top" wrapText="1"/>
    </xf>
    <xf numFmtId="0" fontId="15" fillId="0" borderId="1" xfId="0" applyFont="1" applyBorder="1" applyAlignment="1" applyProtection="1">
      <alignment horizontal="center" wrapText="1"/>
      <protection locked="0"/>
    </xf>
    <xf numFmtId="0" fontId="15" fillId="0" borderId="10" xfId="0" applyFont="1" applyBorder="1" applyAlignment="1">
      <alignment horizontal="center" vertical="top" wrapText="1"/>
    </xf>
    <xf numFmtId="0" fontId="15" fillId="0" borderId="1" xfId="0" applyFont="1" applyBorder="1" applyAlignment="1">
      <alignment vertical="top" wrapText="1"/>
    </xf>
    <xf numFmtId="0" fontId="15" fillId="0" borderId="13" xfId="0" applyFont="1" applyBorder="1" applyAlignment="1" applyProtection="1">
      <alignment horizontal="center" vertical="top" wrapText="1"/>
      <protection locked="0"/>
    </xf>
    <xf numFmtId="0" fontId="15" fillId="0" borderId="11" xfId="0" applyFont="1" applyBorder="1" applyAlignment="1">
      <alignment vertical="top" wrapText="1"/>
    </xf>
    <xf numFmtId="0" fontId="15" fillId="0" borderId="4" xfId="0" applyFont="1" applyBorder="1" applyAlignment="1" applyProtection="1">
      <alignment horizontal="center" vertical="top" wrapText="1"/>
      <protection locked="0"/>
    </xf>
    <xf numFmtId="0" fontId="15" fillId="3" borderId="3" xfId="0" applyFont="1" applyFill="1" applyBorder="1" applyAlignment="1">
      <alignment wrapText="1"/>
    </xf>
    <xf numFmtId="0" fontId="15" fillId="3" borderId="3" xfId="0" applyFont="1" applyFill="1" applyBorder="1" applyAlignment="1">
      <alignment horizontal="center" wrapText="1"/>
    </xf>
    <xf numFmtId="0" fontId="15" fillId="3" borderId="0" xfId="0" applyFont="1" applyFill="1" applyAlignment="1">
      <alignment horizontal="left" vertical="top"/>
    </xf>
    <xf numFmtId="0" fontId="15" fillId="3" borderId="4" xfId="0" applyFont="1" applyFill="1" applyBorder="1" applyAlignment="1" applyProtection="1">
      <alignment horizontal="center" vertical="top"/>
      <protection locked="0"/>
    </xf>
    <xf numFmtId="0" fontId="66" fillId="3" borderId="10" xfId="0" applyFont="1" applyFill="1" applyBorder="1" applyAlignment="1">
      <alignment wrapText="1"/>
    </xf>
    <xf numFmtId="0" fontId="27" fillId="3" borderId="10" xfId="0" applyFont="1" applyFill="1" applyBorder="1" applyAlignment="1">
      <alignment wrapText="1"/>
    </xf>
    <xf numFmtId="0" fontId="15" fillId="0" borderId="10" xfId="0" applyFont="1" applyFill="1" applyBorder="1" applyAlignment="1" applyProtection="1">
      <alignment horizontal="left" vertical="top"/>
      <protection locked="0"/>
    </xf>
    <xf numFmtId="0" fontId="27" fillId="8" borderId="10" xfId="0" applyFont="1" applyFill="1" applyBorder="1" applyAlignment="1">
      <alignment wrapText="1"/>
    </xf>
    <xf numFmtId="0" fontId="15" fillId="0" borderId="10" xfId="0" applyFont="1" applyBorder="1" applyAlignment="1">
      <alignment horizontal="center" wrapText="1"/>
    </xf>
    <xf numFmtId="0" fontId="15" fillId="0" borderId="2" xfId="0" applyFont="1" applyBorder="1" applyAlignment="1">
      <alignment horizontal="center" vertical="center" wrapText="1"/>
    </xf>
    <xf numFmtId="0" fontId="19" fillId="3" borderId="10" xfId="0" applyFont="1" applyFill="1" applyBorder="1" applyAlignment="1">
      <alignment wrapText="1"/>
    </xf>
    <xf numFmtId="0" fontId="15" fillId="0" borderId="1" xfId="0" applyFont="1" applyBorder="1" applyAlignment="1" applyProtection="1">
      <alignment horizontal="left"/>
      <protection locked="0"/>
    </xf>
    <xf numFmtId="0" fontId="19" fillId="0" borderId="13" xfId="0" applyFont="1" applyBorder="1" applyAlignment="1">
      <alignment vertical="top" wrapText="1"/>
    </xf>
    <xf numFmtId="0" fontId="15" fillId="0" borderId="13" xfId="0" applyFont="1" applyBorder="1" applyAlignment="1" applyProtection="1">
      <alignment horizontal="center" vertical="top"/>
      <protection locked="0"/>
    </xf>
    <xf numFmtId="0" fontId="15" fillId="3" borderId="11" xfId="0" applyFont="1" applyFill="1" applyBorder="1" applyAlignment="1" applyProtection="1">
      <alignment horizontal="left" vertical="top"/>
      <protection locked="0"/>
    </xf>
    <xf numFmtId="0" fontId="20" fillId="8" borderId="13" xfId="0" applyFont="1" applyFill="1" applyBorder="1" applyAlignment="1">
      <alignment horizontal="left" vertical="center" wrapText="1"/>
    </xf>
    <xf numFmtId="0" fontId="20" fillId="8" borderId="12" xfId="0" applyFont="1" applyFill="1" applyBorder="1" applyAlignment="1">
      <alignment horizontal="left" vertical="center" wrapText="1"/>
    </xf>
    <xf numFmtId="0" fontId="20" fillId="8" borderId="11" xfId="0" applyFont="1" applyFill="1" applyBorder="1" applyAlignment="1">
      <alignment horizontal="left" vertical="center" wrapText="1"/>
    </xf>
    <xf numFmtId="0" fontId="20" fillId="8" borderId="7" xfId="0" applyFont="1" applyFill="1" applyBorder="1" applyAlignment="1">
      <alignment horizontal="left" vertical="center" wrapText="1"/>
    </xf>
    <xf numFmtId="0" fontId="20" fillId="8" borderId="8" xfId="0" applyFont="1" applyFill="1" applyBorder="1" applyAlignment="1">
      <alignment horizontal="left" vertical="center" wrapText="1"/>
    </xf>
    <xf numFmtId="0" fontId="20" fillId="8" borderId="9" xfId="0" applyFont="1" applyFill="1" applyBorder="1" applyAlignment="1">
      <alignment horizontal="left" vertical="center" wrapText="1"/>
    </xf>
    <xf numFmtId="0" fontId="55" fillId="3" borderId="0" xfId="0" applyFont="1" applyFill="1" applyAlignment="1">
      <alignment horizontal="center"/>
    </xf>
    <xf numFmtId="9" fontId="6" fillId="5" borderId="7" xfId="0" applyNumberFormat="1" applyFont="1" applyFill="1" applyBorder="1" applyAlignment="1">
      <alignment horizontal="center"/>
    </xf>
    <xf numFmtId="0" fontId="6" fillId="5" borderId="8" xfId="0" applyFont="1" applyFill="1" applyBorder="1" applyAlignment="1">
      <alignment horizontal="center"/>
    </xf>
    <xf numFmtId="0" fontId="6" fillId="5" borderId="9" xfId="0" applyFont="1" applyFill="1" applyBorder="1" applyAlignment="1">
      <alignment horizontal="center"/>
    </xf>
    <xf numFmtId="0" fontId="53" fillId="4" borderId="0" xfId="0" applyFont="1" applyFill="1" applyAlignment="1">
      <alignment horizontal="center" wrapText="1"/>
    </xf>
    <xf numFmtId="0" fontId="53" fillId="4" borderId="0" xfId="0" applyFont="1" applyFill="1" applyAlignment="1">
      <alignment horizont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9" fontId="6" fillId="2" borderId="3"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3" fillId="6" borderId="0" xfId="0" applyFont="1" applyFill="1" applyAlignment="1">
      <alignment horizontal="center" vertical="center" wrapText="1"/>
    </xf>
    <xf numFmtId="0" fontId="3" fillId="6" borderId="0" xfId="0" applyFont="1" applyFill="1" applyAlignment="1">
      <alignment horizontal="center" vertical="center"/>
    </xf>
    <xf numFmtId="0" fontId="7" fillId="5" borderId="4" xfId="0" applyFont="1" applyFill="1" applyBorder="1" applyAlignment="1">
      <alignment horizontal="center"/>
    </xf>
    <xf numFmtId="0" fontId="7" fillId="5" borderId="5" xfId="0" applyFont="1" applyFill="1" applyBorder="1" applyAlignment="1">
      <alignment horizontal="center"/>
    </xf>
    <xf numFmtId="0" fontId="7" fillId="5" borderId="6" xfId="0" applyFont="1" applyFill="1" applyBorder="1" applyAlignment="1">
      <alignment horizontal="center"/>
    </xf>
    <xf numFmtId="0" fontId="24" fillId="0" borderId="13" xfId="0" applyFont="1" applyBorder="1" applyAlignment="1">
      <alignment horizontal="center" vertical="top"/>
    </xf>
    <xf numFmtId="0" fontId="24" fillId="0" borderId="12" xfId="0" applyFont="1" applyBorder="1" applyAlignment="1">
      <alignment horizontal="center" vertical="top"/>
    </xf>
    <xf numFmtId="0" fontId="49" fillId="3" borderId="12" xfId="0" applyFont="1" applyFill="1" applyBorder="1" applyAlignment="1">
      <alignment horizontal="center" vertical="top"/>
    </xf>
    <xf numFmtId="0" fontId="49" fillId="3" borderId="11" xfId="0" applyFont="1" applyFill="1" applyBorder="1" applyAlignment="1">
      <alignment horizontal="center" vertical="top"/>
    </xf>
    <xf numFmtId="0" fontId="14" fillId="7" borderId="4" xfId="0" applyFont="1" applyFill="1" applyBorder="1" applyAlignment="1" applyProtection="1">
      <alignment horizontal="center" vertical="top" wrapText="1"/>
      <protection hidden="1"/>
    </xf>
    <xf numFmtId="0" fontId="14" fillId="7" borderId="5" xfId="0" applyFont="1" applyFill="1" applyBorder="1" applyAlignment="1" applyProtection="1">
      <alignment horizontal="center" vertical="top" wrapText="1"/>
      <protection hidden="1"/>
    </xf>
    <xf numFmtId="0" fontId="47" fillId="0" borderId="10" xfId="0" applyFont="1" applyFill="1" applyBorder="1" applyAlignment="1" applyProtection="1">
      <alignment horizontal="center" vertical="top" wrapText="1"/>
      <protection hidden="1"/>
    </xf>
    <xf numFmtId="0" fontId="53" fillId="3" borderId="10" xfId="0" applyFont="1" applyFill="1" applyBorder="1" applyAlignment="1" applyProtection="1">
      <alignment horizontal="center" vertical="top" wrapText="1"/>
      <protection hidden="1"/>
    </xf>
    <xf numFmtId="0" fontId="20" fillId="8" borderId="10" xfId="0" applyFont="1" applyFill="1" applyBorder="1" applyAlignment="1">
      <alignment horizontal="center" vertical="center" wrapText="1"/>
    </xf>
    <xf numFmtId="0" fontId="23" fillId="0" borderId="10" xfId="0" applyFont="1" applyBorder="1" applyAlignment="1">
      <alignment horizontal="center" vertical="top"/>
    </xf>
    <xf numFmtId="0" fontId="25" fillId="10" borderId="13" xfId="0" applyFont="1" applyFill="1" applyBorder="1" applyAlignment="1">
      <alignment horizontal="center" vertical="center"/>
    </xf>
    <xf numFmtId="0" fontId="25" fillId="10" borderId="12" xfId="0" applyFont="1" applyFill="1" applyBorder="1" applyAlignment="1">
      <alignment horizontal="center" vertical="center"/>
    </xf>
    <xf numFmtId="0" fontId="20" fillId="8" borderId="13" xfId="0" applyFont="1" applyFill="1" applyBorder="1" applyAlignment="1">
      <alignment horizontal="center" vertical="center" wrapText="1"/>
    </xf>
    <xf numFmtId="0" fontId="20" fillId="8" borderId="12" xfId="0" applyFont="1" applyFill="1" applyBorder="1" applyAlignment="1">
      <alignment horizontal="center" vertical="center" wrapText="1"/>
    </xf>
    <xf numFmtId="0" fontId="20" fillId="8" borderId="11" xfId="0" applyFont="1" applyFill="1" applyBorder="1" applyAlignment="1">
      <alignment horizontal="center" vertical="center" wrapText="1"/>
    </xf>
    <xf numFmtId="0" fontId="25" fillId="10" borderId="10" xfId="0" applyFont="1" applyFill="1" applyBorder="1" applyAlignment="1">
      <alignment horizontal="center" vertical="center"/>
    </xf>
    <xf numFmtId="0" fontId="47" fillId="0" borderId="10" xfId="0" applyFont="1" applyFill="1" applyBorder="1" applyAlignment="1" applyProtection="1">
      <alignment horizontal="center" vertical="top" wrapText="1"/>
      <protection locked="0"/>
    </xf>
    <xf numFmtId="0" fontId="53" fillId="3" borderId="10" xfId="0" applyFont="1" applyFill="1" applyBorder="1" applyAlignment="1" applyProtection="1">
      <alignment horizontal="center" vertical="top" wrapText="1"/>
      <protection locked="0"/>
    </xf>
    <xf numFmtId="0" fontId="50" fillId="0" borderId="10" xfId="0" applyFont="1" applyFill="1" applyBorder="1" applyAlignment="1" applyProtection="1">
      <alignment horizontal="left" vertical="center" wrapText="1"/>
      <protection hidden="1"/>
    </xf>
    <xf numFmtId="0" fontId="47" fillId="0" borderId="10" xfId="0" applyFont="1" applyFill="1" applyBorder="1" applyAlignment="1" applyProtection="1">
      <alignment horizontal="center" vertical="center" wrapText="1"/>
      <protection locked="0"/>
    </xf>
    <xf numFmtId="0" fontId="50" fillId="0" borderId="10" xfId="0" applyFont="1" applyFill="1" applyBorder="1" applyAlignment="1" applyProtection="1">
      <alignment horizontal="center" vertical="top" wrapText="1"/>
      <protection locked="0"/>
    </xf>
    <xf numFmtId="0" fontId="62" fillId="3" borderId="10" xfId="0" applyFont="1" applyFill="1" applyBorder="1" applyAlignment="1" applyProtection="1">
      <alignment horizontal="center" vertical="top" wrapText="1"/>
      <protection locked="0"/>
    </xf>
    <xf numFmtId="0" fontId="50" fillId="0" borderId="10" xfId="0" applyFont="1" applyFill="1" applyBorder="1" applyAlignment="1" applyProtection="1">
      <alignment horizontal="left" vertical="top" wrapText="1"/>
      <protection locked="0"/>
    </xf>
    <xf numFmtId="0" fontId="62" fillId="3" borderId="10" xfId="0" applyFont="1" applyFill="1" applyBorder="1" applyAlignment="1" applyProtection="1">
      <alignment horizontal="left" vertical="top" wrapText="1"/>
      <protection locked="0"/>
    </xf>
    <xf numFmtId="0" fontId="50" fillId="0" borderId="10" xfId="0" applyFont="1" applyFill="1" applyBorder="1" applyAlignment="1" applyProtection="1">
      <alignment horizontal="left" vertical="top" wrapText="1"/>
      <protection hidden="1"/>
    </xf>
    <xf numFmtId="0" fontId="50" fillId="0" borderId="10" xfId="0" applyFont="1" applyFill="1" applyBorder="1" applyAlignment="1" applyProtection="1">
      <alignment horizontal="center" vertical="top" wrapText="1"/>
      <protection hidden="1"/>
    </xf>
    <xf numFmtId="0" fontId="62" fillId="3" borderId="10" xfId="0" applyFont="1" applyFill="1" applyBorder="1" applyAlignment="1" applyProtection="1">
      <alignment horizontal="left" vertical="top" wrapText="1"/>
      <protection hidden="1"/>
    </xf>
    <xf numFmtId="0" fontId="25" fillId="10" borderId="11" xfId="0" applyFont="1" applyFill="1" applyBorder="1" applyAlignment="1">
      <alignment horizontal="center" vertical="center"/>
    </xf>
    <xf numFmtId="0" fontId="21" fillId="8" borderId="13" xfId="0" applyFont="1" applyFill="1" applyBorder="1" applyAlignment="1">
      <alignment horizontal="center" wrapText="1"/>
    </xf>
    <xf numFmtId="0" fontId="21" fillId="8" borderId="12" xfId="0" applyFont="1" applyFill="1" applyBorder="1" applyAlignment="1">
      <alignment horizontal="center" wrapText="1"/>
    </xf>
    <xf numFmtId="0" fontId="21" fillId="8" borderId="12" xfId="0" applyFont="1" applyFill="1" applyBorder="1" applyAlignment="1">
      <alignment horizontal="center" vertical="center" wrapText="1"/>
    </xf>
    <xf numFmtId="0" fontId="20" fillId="8" borderId="7" xfId="0" applyFont="1" applyFill="1" applyBorder="1" applyAlignment="1">
      <alignment horizontal="center" vertical="center" wrapText="1"/>
    </xf>
    <xf numFmtId="0" fontId="20" fillId="8" borderId="8" xfId="0" applyFont="1" applyFill="1" applyBorder="1" applyAlignment="1">
      <alignment horizontal="center" vertical="center" wrapText="1"/>
    </xf>
    <xf numFmtId="0" fontId="20" fillId="8" borderId="9" xfId="0" applyFont="1" applyFill="1" applyBorder="1" applyAlignment="1">
      <alignment horizontal="center" vertical="center" wrapText="1"/>
    </xf>
    <xf numFmtId="0" fontId="44" fillId="10" borderId="10" xfId="0" applyFont="1" applyFill="1" applyBorder="1" applyAlignment="1">
      <alignment horizontal="center" vertical="center"/>
    </xf>
    <xf numFmtId="0" fontId="21" fillId="8" borderId="11" xfId="0" applyFont="1" applyFill="1" applyBorder="1" applyAlignment="1">
      <alignment horizontal="center" wrapText="1"/>
    </xf>
    <xf numFmtId="0" fontId="27" fillId="8" borderId="13" xfId="0" applyFont="1" applyFill="1" applyBorder="1" applyAlignment="1">
      <alignment horizontal="center" wrapText="1"/>
    </xf>
    <xf numFmtId="0" fontId="27" fillId="8" borderId="12" xfId="0" applyFont="1" applyFill="1" applyBorder="1" applyAlignment="1">
      <alignment horizontal="center" wrapText="1"/>
    </xf>
    <xf numFmtId="0" fontId="27" fillId="8" borderId="12" xfId="0" applyFont="1" applyFill="1" applyBorder="1" applyAlignment="1">
      <alignment horizontal="center" vertical="center" wrapText="1"/>
    </xf>
    <xf numFmtId="0" fontId="45" fillId="0" borderId="10" xfId="0" applyFont="1" applyFill="1" applyBorder="1" applyAlignment="1" applyProtection="1">
      <alignment horizontal="left" vertical="top" wrapText="1"/>
      <protection hidden="1"/>
    </xf>
    <xf numFmtId="0" fontId="45" fillId="0" borderId="10" xfId="0" applyFont="1" applyFill="1" applyBorder="1" applyAlignment="1" applyProtection="1">
      <alignment horizontal="center" vertical="top" wrapText="1"/>
      <protection hidden="1"/>
    </xf>
    <xf numFmtId="0" fontId="25" fillId="3" borderId="10" xfId="0" applyFont="1" applyFill="1" applyBorder="1" applyAlignment="1" applyProtection="1">
      <alignment horizontal="left" vertical="top" wrapText="1"/>
      <protection hidden="1"/>
    </xf>
    <xf numFmtId="0" fontId="45" fillId="0" borderId="13" xfId="0" applyFont="1" applyFill="1" applyBorder="1" applyAlignment="1" applyProtection="1">
      <alignment horizontal="left" vertical="top" wrapText="1"/>
      <protection hidden="1"/>
    </xf>
    <xf numFmtId="0" fontId="45" fillId="0" borderId="12" xfId="0" applyFont="1" applyFill="1" applyBorder="1" applyAlignment="1" applyProtection="1">
      <alignment horizontal="left" vertical="top" wrapText="1"/>
      <protection hidden="1"/>
    </xf>
    <xf numFmtId="0" fontId="45" fillId="0" borderId="12" xfId="0" applyFont="1" applyFill="1" applyBorder="1" applyAlignment="1" applyProtection="1">
      <alignment horizontal="center" vertical="top" wrapText="1"/>
      <protection hidden="1"/>
    </xf>
    <xf numFmtId="0" fontId="25" fillId="3" borderId="12" xfId="0" applyFont="1" applyFill="1" applyBorder="1" applyAlignment="1" applyProtection="1">
      <alignment horizontal="left" vertical="top" wrapText="1"/>
      <protection hidden="1"/>
    </xf>
    <xf numFmtId="0" fontId="25" fillId="3" borderId="11" xfId="0" applyFont="1" applyFill="1" applyBorder="1" applyAlignment="1" applyProtection="1">
      <alignment horizontal="left" vertical="top" wrapText="1"/>
      <protection hidden="1"/>
    </xf>
    <xf numFmtId="0" fontId="45" fillId="0" borderId="10"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48" fillId="0" borderId="13" xfId="0" applyFont="1" applyFill="1" applyBorder="1" applyAlignment="1" applyProtection="1">
      <alignment horizontal="center" vertical="top" wrapText="1"/>
      <protection hidden="1"/>
    </xf>
    <xf numFmtId="0" fontId="48" fillId="0" borderId="12" xfId="0" applyFont="1" applyFill="1" applyBorder="1" applyAlignment="1" applyProtection="1">
      <alignment horizontal="center" vertical="top" wrapText="1"/>
      <protection hidden="1"/>
    </xf>
    <xf numFmtId="0" fontId="49" fillId="13" borderId="12" xfId="0" applyFont="1" applyFill="1" applyBorder="1" applyAlignment="1" applyProtection="1">
      <alignment horizontal="center" vertical="top"/>
      <protection locked="0"/>
    </xf>
    <xf numFmtId="0" fontId="49" fillId="13" borderId="11" xfId="0" applyFont="1" applyFill="1" applyBorder="1" applyAlignment="1" applyProtection="1">
      <alignment horizontal="center" vertical="top"/>
      <protection locked="0"/>
    </xf>
    <xf numFmtId="0" fontId="43" fillId="0" borderId="21" xfId="0" applyFont="1" applyFill="1" applyBorder="1" applyAlignment="1" applyProtection="1">
      <alignment horizontal="center" vertical="top" wrapText="1"/>
      <protection hidden="1"/>
    </xf>
    <xf numFmtId="0" fontId="43" fillId="0" borderId="12" xfId="0" applyFont="1" applyFill="1" applyBorder="1" applyAlignment="1" applyProtection="1">
      <alignment horizontal="center" vertical="top" wrapText="1"/>
      <protection hidden="1"/>
    </xf>
    <xf numFmtId="0" fontId="43" fillId="0" borderId="10" xfId="0" applyFont="1" applyFill="1" applyBorder="1" applyAlignment="1" applyProtection="1">
      <alignment horizontal="center" vertical="top" wrapText="1"/>
      <protection hidden="1"/>
    </xf>
    <xf numFmtId="0" fontId="61" fillId="3" borderId="10" xfId="0" applyFont="1" applyFill="1" applyBorder="1" applyAlignment="1" applyProtection="1">
      <alignment horizontal="center" vertical="top" wrapText="1"/>
      <protection hidden="1"/>
    </xf>
    <xf numFmtId="9" fontId="51" fillId="8" borderId="4" xfId="0" applyNumberFormat="1" applyFont="1" applyFill="1" applyBorder="1" applyAlignment="1" applyProtection="1">
      <alignment horizontal="center" vertical="center"/>
    </xf>
    <xf numFmtId="0" fontId="0" fillId="0" borderId="5" xfId="0" applyBorder="1"/>
    <xf numFmtId="0" fontId="11" fillId="3" borderId="5" xfId="0" applyFont="1" applyFill="1" applyBorder="1"/>
    <xf numFmtId="0" fontId="11" fillId="3" borderId="6" xfId="0" applyFont="1" applyFill="1" applyBorder="1"/>
    <xf numFmtId="0" fontId="0" fillId="0" borderId="18" xfId="0" applyBorder="1"/>
    <xf numFmtId="0" fontId="0" fillId="0" borderId="0" xfId="0"/>
    <xf numFmtId="0" fontId="11" fillId="3" borderId="0" xfId="0" applyFont="1" applyFill="1"/>
    <xf numFmtId="0" fontId="11" fillId="3" borderId="17" xfId="0" applyFont="1" applyFill="1" applyBorder="1"/>
    <xf numFmtId="0" fontId="0" fillId="0" borderId="7" xfId="0" applyBorder="1"/>
    <xf numFmtId="0" fontId="0" fillId="0" borderId="8" xfId="0" applyBorder="1"/>
    <xf numFmtId="0" fontId="11" fillId="3" borderId="8" xfId="0" applyFont="1" applyFill="1" applyBorder="1"/>
    <xf numFmtId="0" fontId="11" fillId="3" borderId="9" xfId="0" applyFont="1" applyFill="1" applyBorder="1"/>
    <xf numFmtId="0" fontId="50" fillId="0" borderId="13" xfId="0" applyFont="1" applyFill="1" applyBorder="1" applyAlignment="1" applyProtection="1">
      <alignment horizontal="center" vertical="top" wrapText="1"/>
      <protection locked="0"/>
    </xf>
    <xf numFmtId="0" fontId="50" fillId="0" borderId="12" xfId="0" applyFont="1" applyFill="1" applyBorder="1" applyAlignment="1" applyProtection="1">
      <alignment horizontal="center" vertical="top" wrapText="1"/>
      <protection locked="0"/>
    </xf>
    <xf numFmtId="0" fontId="62" fillId="3" borderId="12" xfId="0" applyFont="1" applyFill="1" applyBorder="1" applyAlignment="1" applyProtection="1">
      <alignment horizontal="center" vertical="top" wrapText="1"/>
      <protection locked="0"/>
    </xf>
    <xf numFmtId="0" fontId="62" fillId="3" borderId="11" xfId="0" applyFont="1" applyFill="1" applyBorder="1" applyAlignment="1" applyProtection="1">
      <alignment horizontal="center" vertical="top" wrapText="1"/>
      <protection locked="0"/>
    </xf>
    <xf numFmtId="0" fontId="25" fillId="13" borderId="7" xfId="0" applyFont="1" applyFill="1" applyBorder="1" applyAlignment="1">
      <alignment horizontal="center" vertical="center" wrapText="1"/>
    </xf>
    <xf numFmtId="0" fontId="25" fillId="13" borderId="8" xfId="0" applyFont="1" applyFill="1" applyBorder="1" applyAlignment="1">
      <alignment horizontal="center" vertical="center" wrapText="1"/>
    </xf>
    <xf numFmtId="0" fontId="25" fillId="3" borderId="8" xfId="0" applyFont="1" applyFill="1" applyBorder="1" applyAlignment="1">
      <alignment horizontal="center" vertical="center" wrapText="1"/>
    </xf>
    <xf numFmtId="0" fontId="25" fillId="3" borderId="9" xfId="0" applyFont="1" applyFill="1" applyBorder="1" applyAlignment="1">
      <alignment horizontal="center" vertical="center" wrapText="1"/>
    </xf>
    <xf numFmtId="9" fontId="23" fillId="0" borderId="10" xfId="1" applyNumberFormat="1" applyFont="1" applyFill="1" applyBorder="1" applyAlignment="1" applyProtection="1">
      <alignment horizontal="center" vertical="center" wrapText="1"/>
      <protection hidden="1"/>
    </xf>
    <xf numFmtId="9" fontId="23" fillId="0" borderId="13" xfId="1" applyNumberFormat="1" applyFont="1" applyFill="1" applyBorder="1" applyAlignment="1" applyProtection="1">
      <alignment horizontal="center" vertical="center" wrapText="1"/>
      <protection hidden="1"/>
    </xf>
    <xf numFmtId="9" fontId="23" fillId="0" borderId="25" xfId="1" applyNumberFormat="1" applyFont="1" applyFill="1" applyBorder="1" applyAlignment="1" applyProtection="1">
      <alignment horizontal="center" vertical="center" wrapText="1"/>
      <protection hidden="1"/>
    </xf>
    <xf numFmtId="9" fontId="23" fillId="0" borderId="24" xfId="1" applyNumberFormat="1" applyFont="1" applyFill="1" applyBorder="1" applyAlignment="1" applyProtection="1">
      <alignment horizontal="center" vertical="center" wrapText="1"/>
      <protection hidden="1"/>
    </xf>
    <xf numFmtId="0" fontId="49" fillId="13" borderId="19" xfId="0" applyFont="1" applyFill="1" applyBorder="1" applyAlignment="1" applyProtection="1">
      <alignment horizontal="center" vertical="center" wrapText="1"/>
      <protection hidden="1"/>
    </xf>
    <xf numFmtId="0" fontId="49" fillId="13" borderId="20" xfId="0" applyFont="1" applyFill="1" applyBorder="1" applyAlignment="1" applyProtection="1">
      <alignment horizontal="center" vertical="center" wrapText="1"/>
      <protection hidden="1"/>
    </xf>
    <xf numFmtId="0" fontId="49" fillId="13" borderId="26" xfId="0" applyFont="1" applyFill="1" applyBorder="1" applyAlignment="1" applyProtection="1">
      <alignment horizontal="center" vertical="center" wrapText="1"/>
      <protection hidden="1"/>
    </xf>
    <xf numFmtId="0" fontId="49" fillId="3" borderId="26" xfId="0" applyFont="1" applyFill="1" applyBorder="1" applyAlignment="1" applyProtection="1">
      <alignment horizontal="center" vertical="center" wrapText="1"/>
      <protection hidden="1"/>
    </xf>
    <xf numFmtId="0" fontId="49" fillId="3" borderId="27" xfId="0" applyFont="1" applyFill="1" applyBorder="1" applyAlignment="1" applyProtection="1">
      <alignment horizontal="center" vertical="center" wrapText="1"/>
      <protection hidden="1"/>
    </xf>
    <xf numFmtId="0" fontId="3" fillId="3" borderId="10" xfId="0" applyFont="1" applyFill="1" applyBorder="1" applyAlignment="1">
      <alignment horizontal="left" vertical="center"/>
    </xf>
    <xf numFmtId="0" fontId="50" fillId="0" borderId="13" xfId="0" applyFont="1" applyFill="1" applyBorder="1" applyAlignment="1" applyProtection="1">
      <alignment horizontal="left" vertical="center" wrapText="1"/>
      <protection hidden="1"/>
    </xf>
    <xf numFmtId="0" fontId="50" fillId="0" borderId="11" xfId="0" applyFont="1" applyFill="1" applyBorder="1" applyAlignment="1" applyProtection="1">
      <alignment horizontal="left" vertical="center" wrapText="1"/>
      <protection hidden="1"/>
    </xf>
    <xf numFmtId="0" fontId="45" fillId="0" borderId="10" xfId="0" applyFont="1" applyFill="1" applyBorder="1" applyAlignment="1" applyProtection="1">
      <alignment horizontal="center" vertical="top" wrapText="1"/>
      <protection locked="0"/>
    </xf>
    <xf numFmtId="0" fontId="20" fillId="8" borderId="13" xfId="0" applyFont="1" applyFill="1" applyBorder="1" applyAlignment="1" applyProtection="1">
      <alignment horizontal="center" vertical="center" wrapText="1"/>
    </xf>
    <xf numFmtId="0" fontId="0" fillId="0" borderId="12" xfId="0" applyBorder="1" applyProtection="1"/>
    <xf numFmtId="0" fontId="18" fillId="10" borderId="12" xfId="0" applyFont="1" applyFill="1" applyBorder="1" applyAlignment="1" applyProtection="1">
      <alignment horizontal="center" vertical="top"/>
    </xf>
    <xf numFmtId="0" fontId="18" fillId="10" borderId="11" xfId="0" applyFont="1" applyFill="1" applyBorder="1" applyAlignment="1" applyProtection="1">
      <alignment horizontal="center" vertical="top"/>
    </xf>
    <xf numFmtId="0" fontId="17" fillId="8" borderId="13" xfId="0" applyFont="1" applyFill="1" applyBorder="1" applyAlignment="1" applyProtection="1">
      <alignment horizontal="center" vertical="center" wrapText="1"/>
    </xf>
    <xf numFmtId="0" fontId="17" fillId="8" borderId="12" xfId="0" applyFont="1" applyFill="1" applyBorder="1" applyAlignment="1" applyProtection="1">
      <alignment horizontal="center" vertical="center" wrapText="1"/>
    </xf>
    <xf numFmtId="0" fontId="17" fillId="8" borderId="11" xfId="0" applyFont="1" applyFill="1" applyBorder="1" applyAlignment="1" applyProtection="1">
      <alignment horizontal="center" vertical="center" wrapText="1"/>
    </xf>
    <xf numFmtId="0" fontId="0" fillId="0" borderId="11" xfId="0" applyBorder="1" applyProtection="1"/>
    <xf numFmtId="0" fontId="18" fillId="10" borderId="13" xfId="0" applyFont="1" applyFill="1" applyBorder="1" applyAlignment="1" applyProtection="1">
      <alignment horizontal="center" vertical="top"/>
    </xf>
    <xf numFmtId="0" fontId="17" fillId="11" borderId="13" xfId="0" applyFont="1" applyFill="1" applyBorder="1" applyAlignment="1" applyProtection="1">
      <alignment horizontal="center" vertical="top" wrapText="1"/>
    </xf>
    <xf numFmtId="0" fontId="21" fillId="11" borderId="13" xfId="0" applyFont="1" applyFill="1" applyBorder="1" applyAlignment="1" applyProtection="1">
      <alignment horizontal="center" vertical="top"/>
    </xf>
    <xf numFmtId="0" fontId="17" fillId="8" borderId="10" xfId="0" applyFont="1" applyFill="1" applyBorder="1" applyAlignment="1" applyProtection="1">
      <alignment horizontal="center" vertical="center" wrapText="1"/>
    </xf>
    <xf numFmtId="0" fontId="0" fillId="0" borderId="10" xfId="0" applyBorder="1" applyProtection="1"/>
    <xf numFmtId="0" fontId="0" fillId="0" borderId="13" xfId="0" applyBorder="1" applyProtection="1"/>
    <xf numFmtId="0" fontId="27" fillId="8" borderId="11" xfId="0" applyFont="1" applyFill="1" applyBorder="1" applyAlignment="1">
      <alignment horizontal="center" wrapText="1"/>
    </xf>
    <xf numFmtId="0" fontId="23" fillId="0" borderId="13" xfId="0" applyFont="1" applyBorder="1" applyAlignment="1" applyProtection="1">
      <alignment horizontal="center" vertical="top" wrapText="1"/>
    </xf>
    <xf numFmtId="0" fontId="23" fillId="0" borderId="12" xfId="0" applyFont="1" applyBorder="1" applyAlignment="1" applyProtection="1">
      <alignment horizontal="center" vertical="top" wrapText="1"/>
    </xf>
    <xf numFmtId="0" fontId="23" fillId="0" borderId="11" xfId="0" applyFont="1" applyBorder="1" applyAlignment="1" applyProtection="1">
      <alignment horizontal="center" vertical="top" wrapText="1"/>
    </xf>
    <xf numFmtId="0" fontId="49" fillId="13" borderId="4" xfId="0" applyFont="1" applyFill="1" applyBorder="1" applyAlignment="1" applyProtection="1">
      <alignment horizontal="center" vertical="center" wrapText="1"/>
    </xf>
    <xf numFmtId="0" fontId="49" fillId="13" borderId="5" xfId="0" applyFont="1" applyFill="1" applyBorder="1" applyAlignment="1" applyProtection="1">
      <alignment horizontal="center" vertical="center" wrapText="1"/>
    </xf>
    <xf numFmtId="0" fontId="49" fillId="13" borderId="6" xfId="0" applyFont="1" applyFill="1" applyBorder="1" applyAlignment="1" applyProtection="1">
      <alignment horizontal="center" vertical="center" wrapText="1"/>
    </xf>
    <xf numFmtId="0" fontId="24" fillId="3" borderId="10" xfId="0" applyFont="1" applyFill="1" applyBorder="1" applyAlignment="1" applyProtection="1">
      <alignment horizontal="center" vertical="top"/>
    </xf>
    <xf numFmtId="0" fontId="49" fillId="3" borderId="10" xfId="0" applyFont="1" applyFill="1" applyBorder="1" applyAlignment="1" applyProtection="1">
      <alignment horizontal="center" vertical="top"/>
    </xf>
    <xf numFmtId="9" fontId="23" fillId="3" borderId="10" xfId="1" applyFont="1" applyFill="1" applyBorder="1" applyAlignment="1" applyProtection="1">
      <alignment horizontal="center" vertical="center" wrapText="1"/>
      <protection hidden="1"/>
    </xf>
    <xf numFmtId="0" fontId="49" fillId="0" borderId="12" xfId="0" applyFont="1" applyBorder="1" applyAlignment="1">
      <alignment horizontal="center" vertical="top"/>
    </xf>
    <xf numFmtId="0" fontId="49" fillId="0" borderId="11" xfId="0" applyFont="1" applyBorder="1" applyAlignment="1">
      <alignment horizontal="center" vertical="top"/>
    </xf>
    <xf numFmtId="0" fontId="53" fillId="0" borderId="10" xfId="0" applyFont="1" applyFill="1" applyBorder="1" applyAlignment="1" applyProtection="1">
      <alignment horizontal="center" vertical="top" wrapText="1"/>
      <protection hidden="1"/>
    </xf>
    <xf numFmtId="0" fontId="53" fillId="0" borderId="10" xfId="0" applyFont="1" applyFill="1" applyBorder="1" applyAlignment="1" applyProtection="1">
      <alignment horizontal="center" vertical="top" wrapText="1"/>
      <protection locked="0"/>
    </xf>
    <xf numFmtId="0" fontId="51" fillId="8" borderId="5" xfId="0" applyFont="1" applyFill="1" applyBorder="1" applyAlignment="1" applyProtection="1">
      <alignment horizontal="center" vertical="center"/>
    </xf>
    <xf numFmtId="0" fontId="63" fillId="8" borderId="5" xfId="0" applyFont="1" applyFill="1" applyBorder="1" applyAlignment="1" applyProtection="1">
      <alignment horizontal="center" vertical="center"/>
    </xf>
    <xf numFmtId="0" fontId="63" fillId="8" borderId="6" xfId="0" applyFont="1" applyFill="1" applyBorder="1" applyAlignment="1" applyProtection="1">
      <alignment horizontal="center" vertical="center"/>
    </xf>
    <xf numFmtId="0" fontId="51" fillId="8" borderId="18" xfId="0" applyFont="1" applyFill="1" applyBorder="1" applyAlignment="1" applyProtection="1">
      <alignment horizontal="center" vertical="center"/>
    </xf>
    <xf numFmtId="0" fontId="51" fillId="8" borderId="0" xfId="0" applyFont="1" applyFill="1" applyBorder="1" applyAlignment="1" applyProtection="1">
      <alignment horizontal="center" vertical="center"/>
    </xf>
    <xf numFmtId="0" fontId="63" fillId="8" borderId="0" xfId="0" applyFont="1" applyFill="1" applyBorder="1" applyAlignment="1" applyProtection="1">
      <alignment horizontal="center" vertical="center"/>
    </xf>
    <xf numFmtId="0" fontId="63" fillId="8" borderId="17" xfId="0" applyFont="1" applyFill="1" applyBorder="1" applyAlignment="1" applyProtection="1">
      <alignment horizontal="center" vertical="center"/>
    </xf>
    <xf numFmtId="0" fontId="51" fillId="8" borderId="7" xfId="0" applyFont="1" applyFill="1" applyBorder="1" applyAlignment="1" applyProtection="1">
      <alignment horizontal="center" vertical="center"/>
    </xf>
    <xf numFmtId="0" fontId="51" fillId="8" borderId="8" xfId="0" applyFont="1" applyFill="1" applyBorder="1" applyAlignment="1" applyProtection="1">
      <alignment horizontal="center" vertical="center"/>
    </xf>
    <xf numFmtId="0" fontId="63" fillId="8" borderId="8" xfId="0" applyFont="1" applyFill="1" applyBorder="1" applyAlignment="1" applyProtection="1">
      <alignment horizontal="center" vertical="center"/>
    </xf>
    <xf numFmtId="0" fontId="63" fillId="8" borderId="9" xfId="0" applyFont="1" applyFill="1" applyBorder="1" applyAlignment="1" applyProtection="1">
      <alignment horizontal="center" vertical="center"/>
    </xf>
    <xf numFmtId="0" fontId="25" fillId="0" borderId="10" xfId="0" applyFont="1" applyFill="1" applyBorder="1" applyAlignment="1">
      <alignment horizontal="center" vertical="center" wrapText="1"/>
    </xf>
    <xf numFmtId="0" fontId="62" fillId="0" borderId="12" xfId="0" applyFont="1" applyFill="1" applyBorder="1" applyAlignment="1" applyProtection="1">
      <alignment horizontal="center" vertical="top" wrapText="1"/>
      <protection locked="0"/>
    </xf>
    <xf numFmtId="0" fontId="62" fillId="0" borderId="11" xfId="0" applyFont="1" applyFill="1" applyBorder="1" applyAlignment="1" applyProtection="1">
      <alignment horizontal="center" vertical="top" wrapText="1"/>
      <protection locked="0"/>
    </xf>
    <xf numFmtId="0" fontId="45" fillId="0" borderId="13" xfId="0" applyFont="1" applyFill="1" applyBorder="1" applyAlignment="1">
      <alignment horizontal="center" vertical="center" wrapText="1"/>
    </xf>
    <xf numFmtId="0" fontId="45" fillId="0" borderId="12" xfId="0" applyFont="1" applyFill="1" applyBorder="1" applyAlignment="1">
      <alignment horizontal="center" vertical="center" wrapText="1"/>
    </xf>
    <xf numFmtId="0" fontId="45" fillId="0" borderId="11" xfId="0" applyFont="1" applyFill="1" applyBorder="1" applyAlignment="1">
      <alignment horizontal="center" vertical="center" wrapText="1"/>
    </xf>
    <xf numFmtId="0" fontId="50" fillId="0" borderId="13" xfId="0" applyFont="1" applyFill="1" applyBorder="1" applyAlignment="1" applyProtection="1">
      <alignment horizontal="left" vertical="top" wrapText="1"/>
      <protection hidden="1"/>
    </xf>
    <xf numFmtId="0" fontId="50" fillId="0" borderId="12" xfId="0" applyFont="1" applyFill="1" applyBorder="1" applyAlignment="1" applyProtection="1">
      <alignment horizontal="left" vertical="top" wrapText="1"/>
      <protection hidden="1"/>
    </xf>
    <xf numFmtId="0" fontId="62" fillId="0" borderId="12" xfId="0" applyFont="1" applyFill="1" applyBorder="1" applyAlignment="1" applyProtection="1">
      <alignment horizontal="left" vertical="top" wrapText="1"/>
      <protection hidden="1"/>
    </xf>
    <xf numFmtId="0" fontId="62" fillId="0" borderId="11" xfId="0" applyFont="1" applyFill="1" applyBorder="1" applyAlignment="1" applyProtection="1">
      <alignment horizontal="left" vertical="top" wrapText="1"/>
      <protection hidden="1"/>
    </xf>
    <xf numFmtId="0" fontId="50" fillId="0" borderId="13" xfId="0" applyFont="1" applyFill="1" applyBorder="1" applyAlignment="1" applyProtection="1">
      <alignment horizontal="left" vertical="top" wrapText="1"/>
      <protection locked="0"/>
    </xf>
    <xf numFmtId="0" fontId="50" fillId="0" borderId="12" xfId="0" applyFont="1" applyFill="1" applyBorder="1" applyAlignment="1" applyProtection="1">
      <alignment horizontal="left" vertical="top" wrapText="1"/>
      <protection locked="0"/>
    </xf>
    <xf numFmtId="0" fontId="62" fillId="0" borderId="12" xfId="0" applyFont="1" applyFill="1" applyBorder="1" applyAlignment="1" applyProtection="1">
      <alignment horizontal="left" vertical="top" wrapText="1"/>
      <protection locked="0"/>
    </xf>
    <xf numFmtId="0" fontId="62" fillId="0" borderId="11" xfId="0" applyFont="1" applyFill="1" applyBorder="1" applyAlignment="1" applyProtection="1">
      <alignment horizontal="left" vertical="top" wrapText="1"/>
      <protection locked="0"/>
    </xf>
    <xf numFmtId="0" fontId="25" fillId="0" borderId="12" xfId="0" applyFont="1" applyFill="1" applyBorder="1" applyAlignment="1" applyProtection="1">
      <alignment horizontal="left" vertical="top" wrapText="1"/>
      <protection hidden="1"/>
    </xf>
    <xf numFmtId="0" fontId="25" fillId="0" borderId="11" xfId="0" applyFont="1" applyFill="1" applyBorder="1" applyAlignment="1" applyProtection="1">
      <alignment horizontal="left" vertical="top" wrapText="1"/>
      <protection hidden="1"/>
    </xf>
    <xf numFmtId="0" fontId="23" fillId="13" borderId="13" xfId="0" applyFont="1" applyFill="1" applyBorder="1" applyAlignment="1" applyProtection="1">
      <alignment horizontal="center" vertical="center" wrapText="1"/>
    </xf>
    <xf numFmtId="0" fontId="23" fillId="13" borderId="12" xfId="0" applyFont="1" applyFill="1" applyBorder="1" applyAlignment="1" applyProtection="1">
      <alignment horizontal="center" vertical="center" wrapText="1"/>
    </xf>
    <xf numFmtId="0" fontId="61" fillId="13" borderId="12" xfId="0" applyFont="1" applyFill="1" applyBorder="1" applyAlignment="1" applyProtection="1">
      <alignment horizontal="center" vertical="center" wrapText="1"/>
    </xf>
    <xf numFmtId="0" fontId="61" fillId="13" borderId="11" xfId="0" applyFont="1" applyFill="1" applyBorder="1" applyAlignment="1" applyProtection="1">
      <alignment horizontal="center" vertical="center" wrapText="1"/>
    </xf>
    <xf numFmtId="0" fontId="23" fillId="0" borderId="13" xfId="0" applyFont="1" applyBorder="1" applyAlignment="1">
      <alignment horizontal="center" vertical="top"/>
    </xf>
    <xf numFmtId="0" fontId="23" fillId="0" borderId="12" xfId="0" applyFont="1" applyBorder="1" applyAlignment="1">
      <alignment horizontal="center" vertical="top"/>
    </xf>
    <xf numFmtId="0" fontId="23" fillId="0" borderId="8" xfId="0" applyFont="1" applyBorder="1" applyAlignment="1">
      <alignment horizontal="center" vertical="top"/>
    </xf>
    <xf numFmtId="0" fontId="23" fillId="0" borderId="9" xfId="0" applyFont="1" applyBorder="1" applyAlignment="1">
      <alignment horizontal="center" vertical="top"/>
    </xf>
    <xf numFmtId="0" fontId="25" fillId="10" borderId="12" xfId="0" applyFont="1" applyFill="1" applyBorder="1" applyAlignment="1">
      <alignment horizontal="center" vertical="top"/>
    </xf>
    <xf numFmtId="0" fontId="17" fillId="8" borderId="13" xfId="0" applyFont="1" applyFill="1" applyBorder="1" applyAlignment="1">
      <alignment horizontal="center" vertical="center" wrapText="1"/>
    </xf>
    <xf numFmtId="0" fontId="17" fillId="8" borderId="12"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24" fillId="3" borderId="10" xfId="0" applyFont="1" applyFill="1" applyBorder="1" applyAlignment="1">
      <alignment horizontal="center" vertical="top"/>
    </xf>
    <xf numFmtId="0" fontId="49" fillId="3" borderId="10" xfId="0" applyFont="1" applyFill="1" applyBorder="1" applyAlignment="1">
      <alignment horizontal="center" vertical="top"/>
    </xf>
    <xf numFmtId="9" fontId="51" fillId="8" borderId="4" xfId="0" applyNumberFormat="1" applyFont="1" applyFill="1" applyBorder="1" applyAlignment="1">
      <alignment horizontal="center" vertical="center"/>
    </xf>
    <xf numFmtId="0" fontId="51" fillId="8" borderId="5" xfId="0" applyFont="1" applyFill="1" applyBorder="1" applyAlignment="1">
      <alignment horizontal="center" vertical="center"/>
    </xf>
    <xf numFmtId="0" fontId="63" fillId="8" borderId="5" xfId="0" applyFont="1" applyFill="1" applyBorder="1" applyAlignment="1">
      <alignment horizontal="center" vertical="center"/>
    </xf>
    <xf numFmtId="0" fontId="63" fillId="8" borderId="6" xfId="0" applyFont="1" applyFill="1" applyBorder="1" applyAlignment="1">
      <alignment horizontal="center" vertical="center"/>
    </xf>
    <xf numFmtId="0" fontId="51" fillId="8" borderId="18" xfId="0" applyFont="1" applyFill="1" applyBorder="1" applyAlignment="1">
      <alignment horizontal="center" vertical="center"/>
    </xf>
    <xf numFmtId="0" fontId="51" fillId="8" borderId="0" xfId="0" applyFont="1" applyFill="1" applyBorder="1" applyAlignment="1">
      <alignment horizontal="center" vertical="center"/>
    </xf>
    <xf numFmtId="0" fontId="63" fillId="8" borderId="0" xfId="0" applyFont="1" applyFill="1" applyBorder="1" applyAlignment="1">
      <alignment horizontal="center" vertical="center"/>
    </xf>
    <xf numFmtId="0" fontId="63" fillId="8" borderId="17" xfId="0" applyFont="1" applyFill="1" applyBorder="1" applyAlignment="1">
      <alignment horizontal="center" vertical="center"/>
    </xf>
    <xf numFmtId="0" fontId="51" fillId="8" borderId="7" xfId="0" applyFont="1" applyFill="1" applyBorder="1" applyAlignment="1">
      <alignment horizontal="center" vertical="center"/>
    </xf>
    <xf numFmtId="0" fontId="51" fillId="8" borderId="8" xfId="0" applyFont="1" applyFill="1" applyBorder="1" applyAlignment="1">
      <alignment horizontal="center" vertical="center"/>
    </xf>
    <xf numFmtId="0" fontId="63" fillId="8" borderId="8" xfId="0" applyFont="1" applyFill="1" applyBorder="1" applyAlignment="1">
      <alignment horizontal="center" vertical="center"/>
    </xf>
    <xf numFmtId="0" fontId="63" fillId="8" borderId="9" xfId="0" applyFont="1" applyFill="1" applyBorder="1" applyAlignment="1">
      <alignment horizontal="center" vertical="center"/>
    </xf>
    <xf numFmtId="0" fontId="23" fillId="3" borderId="10" xfId="0" applyFont="1" applyFill="1" applyBorder="1" applyAlignment="1">
      <alignment horizontal="center" vertical="top" wrapText="1"/>
    </xf>
    <xf numFmtId="0" fontId="25" fillId="0" borderId="10" xfId="0" applyFont="1" applyFill="1" applyBorder="1" applyAlignment="1" applyProtection="1">
      <alignment horizontal="left" vertical="top" wrapText="1"/>
      <protection hidden="1"/>
    </xf>
    <xf numFmtId="0" fontId="49" fillId="13" borderId="4" xfId="0" applyFont="1" applyFill="1" applyBorder="1" applyAlignment="1" applyProtection="1">
      <alignment horizontal="center" vertical="center" wrapText="1"/>
      <protection hidden="1"/>
    </xf>
    <xf numFmtId="0" fontId="49" fillId="13" borderId="5" xfId="0" applyFont="1" applyFill="1" applyBorder="1" applyAlignment="1" applyProtection="1">
      <alignment horizontal="center" vertical="center" wrapText="1"/>
      <protection hidden="1"/>
    </xf>
    <xf numFmtId="0" fontId="18" fillId="10" borderId="8" xfId="0" applyFont="1" applyFill="1" applyBorder="1" applyAlignment="1">
      <alignment horizontal="center" vertical="top"/>
    </xf>
    <xf numFmtId="0" fontId="17" fillId="8" borderId="7"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7" fillId="8" borderId="9" xfId="0" applyFont="1" applyFill="1" applyBorder="1" applyAlignment="1">
      <alignment horizontal="center" vertical="center" wrapText="1"/>
    </xf>
    <xf numFmtId="0" fontId="25" fillId="10" borderId="11" xfId="0" applyFont="1" applyFill="1" applyBorder="1" applyAlignment="1">
      <alignment horizontal="center" vertical="top"/>
    </xf>
    <xf numFmtId="0" fontId="21" fillId="0" borderId="13" xfId="0" applyFont="1" applyBorder="1" applyAlignment="1">
      <alignment horizontal="center" vertical="top"/>
    </xf>
    <xf numFmtId="0" fontId="21" fillId="0" borderId="12" xfId="0" applyFont="1" applyBorder="1" applyAlignment="1">
      <alignment horizontal="center" vertical="top"/>
    </xf>
    <xf numFmtId="0" fontId="21" fillId="0" borderId="11" xfId="0" applyFont="1" applyBorder="1" applyAlignment="1">
      <alignment horizontal="center" vertical="top"/>
    </xf>
    <xf numFmtId="0" fontId="25" fillId="10" borderId="13" xfId="0" applyFont="1" applyFill="1" applyBorder="1" applyAlignment="1">
      <alignment horizontal="center" vertical="top"/>
    </xf>
    <xf numFmtId="0" fontId="62" fillId="0" borderId="10" xfId="0" applyFont="1" applyFill="1" applyBorder="1" applyAlignment="1" applyProtection="1">
      <alignment horizontal="center" vertical="top" wrapText="1"/>
      <protection locked="0"/>
    </xf>
    <xf numFmtId="0" fontId="62" fillId="0" borderId="10" xfId="0" applyFont="1" applyFill="1" applyBorder="1" applyAlignment="1" applyProtection="1">
      <alignment horizontal="left" vertical="top" wrapText="1"/>
      <protection locked="0"/>
    </xf>
    <xf numFmtId="0" fontId="50" fillId="0" borderId="13" xfId="0" applyFont="1" applyBorder="1" applyAlignment="1" applyProtection="1">
      <alignment horizontal="left" vertical="center" wrapText="1"/>
      <protection hidden="1"/>
    </xf>
    <xf numFmtId="0" fontId="50" fillId="0" borderId="11" xfId="0" applyFont="1" applyBorder="1" applyAlignment="1" applyProtection="1">
      <alignment horizontal="left" vertical="center" wrapText="1"/>
      <protection hidden="1"/>
    </xf>
    <xf numFmtId="0" fontId="45" fillId="0" borderId="10" xfId="0" applyFont="1" applyBorder="1" applyAlignment="1" applyProtection="1">
      <alignment horizontal="center" vertical="top" wrapText="1"/>
      <protection locked="0"/>
    </xf>
    <xf numFmtId="0" fontId="47" fillId="0" borderId="10" xfId="0" applyFont="1" applyBorder="1" applyAlignment="1" applyProtection="1">
      <alignment horizontal="center" vertical="top" wrapText="1"/>
      <protection locked="0"/>
    </xf>
    <xf numFmtId="0" fontId="53" fillId="0" borderId="10" xfId="0" applyFont="1" applyBorder="1" applyAlignment="1" applyProtection="1">
      <alignment horizontal="center" vertical="top" wrapText="1"/>
      <protection locked="0"/>
    </xf>
    <xf numFmtId="0" fontId="50" fillId="0" borderId="10" xfId="0" applyFont="1" applyBorder="1" applyAlignment="1" applyProtection="1">
      <alignment horizontal="left" vertical="center" wrapText="1"/>
      <protection hidden="1"/>
    </xf>
    <xf numFmtId="0" fontId="47" fillId="0" borderId="10" xfId="0" applyFont="1" applyBorder="1" applyAlignment="1" applyProtection="1">
      <alignment horizontal="center" vertical="center" wrapText="1"/>
      <protection locked="0"/>
    </xf>
    <xf numFmtId="0" fontId="47" fillId="0" borderId="10" xfId="0" applyFont="1" applyBorder="1" applyAlignment="1" applyProtection="1">
      <alignment horizontal="center" vertical="top" wrapText="1"/>
      <protection hidden="1"/>
    </xf>
    <xf numFmtId="0" fontId="53" fillId="0" borderId="10" xfId="0" applyFont="1" applyBorder="1" applyAlignment="1" applyProtection="1">
      <alignment horizontal="center" vertical="top" wrapText="1"/>
      <protection hidden="1"/>
    </xf>
    <xf numFmtId="0" fontId="50" fillId="0" borderId="10" xfId="0" applyFont="1" applyBorder="1" applyAlignment="1" applyProtection="1">
      <alignment horizontal="center" vertical="top" wrapText="1"/>
      <protection locked="0"/>
    </xf>
    <xf numFmtId="0" fontId="62" fillId="0" borderId="10" xfId="0" applyFont="1" applyBorder="1" applyAlignment="1" applyProtection="1">
      <alignment horizontal="center" vertical="top" wrapText="1"/>
      <protection locked="0"/>
    </xf>
    <xf numFmtId="0" fontId="45" fillId="0" borderId="13" xfId="0" applyFont="1" applyBorder="1" applyAlignment="1" applyProtection="1">
      <alignment horizontal="left" vertical="top" wrapText="1"/>
      <protection hidden="1"/>
    </xf>
    <xf numFmtId="0" fontId="45" fillId="0" borderId="12" xfId="0" applyFont="1" applyBorder="1" applyAlignment="1" applyProtection="1">
      <alignment horizontal="left" vertical="top" wrapText="1"/>
      <protection hidden="1"/>
    </xf>
    <xf numFmtId="0" fontId="25" fillId="0" borderId="12" xfId="0" applyFont="1" applyBorder="1" applyAlignment="1" applyProtection="1">
      <alignment horizontal="left" vertical="top" wrapText="1"/>
      <protection hidden="1"/>
    </xf>
    <xf numFmtId="0" fontId="25" fillId="0" borderId="11" xfId="0" applyFont="1" applyBorder="1" applyAlignment="1" applyProtection="1">
      <alignment horizontal="left" vertical="top" wrapText="1"/>
      <protection hidden="1"/>
    </xf>
    <xf numFmtId="0" fontId="51" fillId="8" borderId="0" xfId="0" applyFont="1" applyFill="1" applyAlignment="1">
      <alignment horizontal="center" vertical="center"/>
    </xf>
    <xf numFmtId="0" fontId="63" fillId="8" borderId="0" xfId="0" applyFont="1" applyFill="1" applyAlignment="1">
      <alignment horizontal="center" vertical="center"/>
    </xf>
    <xf numFmtId="0" fontId="23" fillId="13" borderId="13" xfId="0" applyFont="1" applyFill="1" applyBorder="1" applyAlignment="1">
      <alignment horizontal="center" vertical="center" wrapText="1"/>
    </xf>
    <xf numFmtId="0" fontId="23" fillId="13" borderId="12" xfId="0" applyFont="1" applyFill="1" applyBorder="1" applyAlignment="1">
      <alignment horizontal="center" vertical="center" wrapText="1"/>
    </xf>
    <xf numFmtId="0" fontId="61" fillId="13" borderId="12" xfId="0" applyFont="1" applyFill="1" applyBorder="1" applyAlignment="1">
      <alignment horizontal="center" vertical="center" wrapText="1"/>
    </xf>
    <xf numFmtId="0" fontId="61" fillId="13" borderId="11" xfId="0" applyFont="1" applyFill="1" applyBorder="1" applyAlignment="1">
      <alignment horizontal="center" vertical="center" wrapText="1"/>
    </xf>
    <xf numFmtId="0" fontId="45" fillId="0" borderId="10" xfId="0" applyFont="1" applyBorder="1" applyAlignment="1" applyProtection="1">
      <alignment horizontal="left" vertical="top" wrapText="1"/>
      <protection hidden="1"/>
    </xf>
    <xf numFmtId="0" fontId="25" fillId="0" borderId="10" xfId="0" applyFont="1" applyBorder="1" applyAlignment="1" applyProtection="1">
      <alignment horizontal="left" vertical="top" wrapText="1"/>
      <protection hidden="1"/>
    </xf>
    <xf numFmtId="0" fontId="50" fillId="0" borderId="13" xfId="0" applyFont="1" applyBorder="1" applyAlignment="1" applyProtection="1">
      <alignment horizontal="center" vertical="top" wrapText="1"/>
      <protection locked="0"/>
    </xf>
    <xf numFmtId="0" fontId="50" fillId="0" borderId="12" xfId="0" applyFont="1" applyBorder="1" applyAlignment="1" applyProtection="1">
      <alignment horizontal="center" vertical="top" wrapText="1"/>
      <protection locked="0"/>
    </xf>
    <xf numFmtId="0" fontId="62" fillId="0" borderId="12" xfId="0" applyFont="1" applyBorder="1" applyAlignment="1" applyProtection="1">
      <alignment horizontal="center" vertical="top" wrapText="1"/>
      <protection locked="0"/>
    </xf>
    <xf numFmtId="0" fontId="62" fillId="0" borderId="11" xfId="0" applyFont="1" applyBorder="1" applyAlignment="1" applyProtection="1">
      <alignment horizontal="center" vertical="top" wrapText="1"/>
      <protection locked="0"/>
    </xf>
    <xf numFmtId="0" fontId="50" fillId="0" borderId="13" xfId="0" applyFont="1" applyBorder="1" applyAlignment="1" applyProtection="1">
      <alignment horizontal="left" vertical="top" wrapText="1"/>
      <protection hidden="1"/>
    </xf>
    <xf numFmtId="0" fontId="50" fillId="0" borderId="12" xfId="0" applyFont="1" applyBorder="1" applyAlignment="1" applyProtection="1">
      <alignment horizontal="left" vertical="top" wrapText="1"/>
      <protection hidden="1"/>
    </xf>
    <xf numFmtId="0" fontId="62" fillId="0" borderId="12" xfId="0" applyFont="1" applyBorder="1" applyAlignment="1" applyProtection="1">
      <alignment horizontal="left" vertical="top" wrapText="1"/>
      <protection hidden="1"/>
    </xf>
    <xf numFmtId="0" fontId="62" fillId="0" borderId="11" xfId="0" applyFont="1" applyBorder="1" applyAlignment="1" applyProtection="1">
      <alignment horizontal="left" vertical="top" wrapText="1"/>
      <protection hidden="1"/>
    </xf>
    <xf numFmtId="0" fontId="50" fillId="0" borderId="10" xfId="0" applyFont="1" applyBorder="1" applyAlignment="1" applyProtection="1">
      <alignment horizontal="left" vertical="top" wrapText="1"/>
      <protection locked="0"/>
    </xf>
    <xf numFmtId="0" fontId="62" fillId="0" borderId="10" xfId="0" applyFont="1" applyBorder="1" applyAlignment="1" applyProtection="1">
      <alignment horizontal="left" vertical="top" wrapText="1"/>
      <protection locked="0"/>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25" fillId="0" borderId="5" xfId="0" applyFont="1" applyBorder="1" applyAlignment="1">
      <alignment horizontal="center" vertical="center" wrapText="1"/>
    </xf>
    <xf numFmtId="0" fontId="45" fillId="0" borderId="18" xfId="0" applyFont="1" applyBorder="1" applyAlignment="1">
      <alignment horizontal="center" vertical="center" wrapText="1"/>
    </xf>
    <xf numFmtId="0" fontId="45" fillId="0" borderId="0" xfId="0" applyFont="1" applyAlignment="1">
      <alignment horizontal="center" vertical="center" wrapText="1"/>
    </xf>
    <xf numFmtId="0" fontId="25" fillId="0" borderId="0" xfId="0" applyFont="1" applyAlignment="1">
      <alignment horizontal="center" vertical="center" wrapText="1"/>
    </xf>
    <xf numFmtId="0" fontId="23" fillId="0" borderId="7" xfId="0" applyFont="1" applyBorder="1" applyAlignment="1">
      <alignment horizontal="center" vertical="center"/>
    </xf>
    <xf numFmtId="0" fontId="18" fillId="10" borderId="12" xfId="0" applyFont="1" applyFill="1" applyBorder="1" applyAlignment="1">
      <alignment horizontal="center" vertical="top"/>
    </xf>
    <xf numFmtId="0" fontId="17" fillId="8" borderId="13" xfId="0" applyFont="1" applyFill="1" applyBorder="1" applyAlignment="1">
      <alignment horizontal="center" vertical="top" wrapText="1"/>
    </xf>
    <xf numFmtId="0" fontId="17" fillId="8" borderId="12" xfId="0" applyFont="1" applyFill="1" applyBorder="1" applyAlignment="1">
      <alignment horizontal="center" vertical="top" wrapText="1"/>
    </xf>
    <xf numFmtId="0" fontId="17" fillId="8" borderId="11" xfId="0" applyFont="1" applyFill="1" applyBorder="1" applyAlignment="1">
      <alignment horizontal="center" vertical="top" wrapText="1"/>
    </xf>
    <xf numFmtId="0" fontId="20" fillId="8" borderId="13" xfId="0" applyFont="1" applyFill="1" applyBorder="1" applyAlignment="1">
      <alignment horizontal="center" vertical="top" wrapText="1"/>
    </xf>
    <xf numFmtId="0" fontId="20" fillId="8" borderId="12" xfId="0" applyFont="1" applyFill="1" applyBorder="1" applyAlignment="1">
      <alignment horizontal="center" vertical="top" wrapText="1"/>
    </xf>
    <xf numFmtId="0" fontId="20" fillId="8" borderId="11" xfId="0" applyFont="1" applyFill="1" applyBorder="1" applyAlignment="1">
      <alignment horizontal="center" vertical="top" wrapText="1"/>
    </xf>
    <xf numFmtId="0" fontId="10" fillId="8" borderId="12" xfId="0" applyFont="1" applyFill="1" applyBorder="1" applyAlignment="1">
      <alignment horizontal="center" vertical="top" wrapText="1"/>
    </xf>
    <xf numFmtId="0" fontId="10" fillId="8" borderId="11" xfId="0" applyFont="1" applyFill="1" applyBorder="1" applyAlignment="1">
      <alignment horizontal="center" vertical="top" wrapText="1"/>
    </xf>
    <xf numFmtId="0" fontId="20" fillId="8" borderId="10" xfId="0" applyFont="1" applyFill="1" applyBorder="1" applyAlignment="1">
      <alignment horizontal="left" vertical="center" wrapText="1"/>
    </xf>
    <xf numFmtId="0" fontId="20" fillId="8" borderId="7" xfId="0" applyFont="1" applyFill="1" applyBorder="1" applyAlignment="1">
      <alignment horizontal="center" vertical="top" wrapText="1"/>
    </xf>
    <xf numFmtId="0" fontId="20" fillId="8" borderId="8" xfId="0" applyFont="1" applyFill="1" applyBorder="1" applyAlignment="1">
      <alignment horizontal="center" vertical="top" wrapText="1"/>
    </xf>
    <xf numFmtId="0" fontId="20" fillId="8" borderId="9" xfId="0" applyFont="1" applyFill="1" applyBorder="1" applyAlignment="1">
      <alignment horizontal="center" vertical="top" wrapText="1"/>
    </xf>
    <xf numFmtId="0" fontId="17" fillId="8" borderId="13" xfId="0" applyFont="1" applyFill="1" applyBorder="1" applyAlignment="1">
      <alignment horizontal="center" wrapText="1"/>
    </xf>
    <xf numFmtId="0" fontId="17" fillId="8" borderId="12" xfId="0" applyFont="1" applyFill="1" applyBorder="1" applyAlignment="1">
      <alignment horizontal="center" wrapText="1"/>
    </xf>
    <xf numFmtId="0" fontId="17" fillId="8" borderId="11" xfId="0" applyFont="1" applyFill="1" applyBorder="1" applyAlignment="1">
      <alignment horizontal="center" wrapText="1"/>
    </xf>
    <xf numFmtId="0" fontId="23" fillId="3" borderId="8" xfId="0" applyFont="1" applyFill="1" applyBorder="1" applyAlignment="1">
      <alignment horizontal="center" vertical="top" wrapText="1"/>
    </xf>
    <xf numFmtId="0" fontId="23" fillId="3" borderId="9" xfId="0" applyFont="1" applyFill="1" applyBorder="1" applyAlignment="1">
      <alignment horizontal="center" vertical="top" wrapText="1"/>
    </xf>
    <xf numFmtId="0" fontId="15" fillId="8" borderId="12" xfId="0" applyFont="1" applyFill="1" applyBorder="1" applyAlignment="1">
      <alignment horizontal="center" vertical="center" wrapText="1"/>
    </xf>
    <xf numFmtId="0" fontId="21" fillId="8" borderId="10" xfId="0" applyFont="1" applyFill="1" applyBorder="1" applyAlignment="1">
      <alignment horizontal="center" wrapText="1"/>
    </xf>
    <xf numFmtId="0" fontId="27" fillId="8" borderId="10" xfId="0" applyFont="1" applyFill="1" applyBorder="1" applyAlignment="1">
      <alignment horizontal="center" wrapText="1"/>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17" fillId="8" borderId="10" xfId="0" applyFont="1" applyFill="1" applyBorder="1" applyAlignment="1">
      <alignment horizontal="center" vertical="top" wrapText="1"/>
    </xf>
    <xf numFmtId="0" fontId="20" fillId="8" borderId="12" xfId="0" applyFont="1" applyFill="1" applyBorder="1" applyAlignment="1">
      <alignment horizontal="left" vertical="top" wrapText="1"/>
    </xf>
    <xf numFmtId="0" fontId="13" fillId="3" borderId="10" xfId="0" applyFont="1" applyFill="1" applyBorder="1" applyAlignment="1">
      <alignment horizontal="center" vertical="top" wrapText="1"/>
    </xf>
    <xf numFmtId="0" fontId="0" fillId="0" borderId="12" xfId="0" applyBorder="1"/>
    <xf numFmtId="0" fontId="27" fillId="8" borderId="12" xfId="0" applyFont="1" applyFill="1" applyBorder="1" applyAlignment="1">
      <alignment horizontal="center" vertical="top" wrapText="1"/>
    </xf>
    <xf numFmtId="0" fontId="25" fillId="10" borderId="7" xfId="0" applyFont="1" applyFill="1" applyBorder="1" applyAlignment="1">
      <alignment horizontal="center"/>
    </xf>
    <xf numFmtId="0" fontId="25" fillId="10" borderId="8" xfId="0" applyFont="1" applyFill="1" applyBorder="1" applyAlignment="1">
      <alignment horizontal="center"/>
    </xf>
    <xf numFmtId="0" fontId="25" fillId="10" borderId="9" xfId="0" applyFont="1" applyFill="1" applyBorder="1" applyAlignment="1">
      <alignment horizontal="center"/>
    </xf>
    <xf numFmtId="0" fontId="0" fillId="8" borderId="12" xfId="0" applyFont="1" applyFill="1" applyBorder="1" applyAlignment="1">
      <alignment horizontal="center" vertical="top" wrapText="1"/>
    </xf>
    <xf numFmtId="0" fontId="20" fillId="8" borderId="13" xfId="0" applyFont="1" applyFill="1" applyBorder="1" applyAlignment="1" applyProtection="1">
      <alignment horizontal="center" vertical="top" wrapText="1"/>
      <protection locked="0"/>
    </xf>
    <xf numFmtId="0" fontId="20" fillId="8" borderId="12" xfId="0" applyFont="1" applyFill="1" applyBorder="1" applyAlignment="1" applyProtection="1">
      <alignment horizontal="center" vertical="top" wrapText="1"/>
      <protection locked="0"/>
    </xf>
    <xf numFmtId="0" fontId="20" fillId="8" borderId="11" xfId="0" applyFont="1" applyFill="1" applyBorder="1" applyAlignment="1" applyProtection="1">
      <alignment horizontal="center" vertical="top" wrapText="1"/>
      <protection locked="0"/>
    </xf>
    <xf numFmtId="0" fontId="25" fillId="10" borderId="13" xfId="0" applyFont="1" applyFill="1" applyBorder="1" applyAlignment="1">
      <alignment horizontal="center"/>
    </xf>
    <xf numFmtId="0" fontId="25" fillId="10" borderId="12" xfId="0" applyFont="1" applyFill="1" applyBorder="1" applyAlignment="1">
      <alignment horizontal="center"/>
    </xf>
    <xf numFmtId="0" fontId="25" fillId="10" borderId="11" xfId="0" applyFont="1" applyFill="1" applyBorder="1" applyAlignment="1">
      <alignment horizontal="center"/>
    </xf>
    <xf numFmtId="0" fontId="17" fillId="8" borderId="8" xfId="0" applyFont="1" applyFill="1" applyBorder="1" applyAlignment="1">
      <alignment horizontal="center" vertical="top" wrapText="1"/>
    </xf>
    <xf numFmtId="0" fontId="17" fillId="8" borderId="9" xfId="0" applyFont="1" applyFill="1" applyBorder="1" applyAlignment="1">
      <alignment horizontal="center" vertical="top" wrapText="1"/>
    </xf>
    <xf numFmtId="0" fontId="17" fillId="8" borderId="13"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1" xfId="0" applyFont="1" applyFill="1" applyBorder="1" applyAlignment="1">
      <alignment horizontal="center" vertical="center"/>
    </xf>
    <xf numFmtId="0" fontId="20" fillId="8" borderId="13" xfId="0" applyFont="1" applyFill="1" applyBorder="1" applyAlignment="1">
      <alignment horizontal="center" vertical="center"/>
    </xf>
    <xf numFmtId="0" fontId="20" fillId="8" borderId="12" xfId="0" applyFont="1" applyFill="1" applyBorder="1" applyAlignment="1">
      <alignment horizontal="center" vertical="center"/>
    </xf>
    <xf numFmtId="0" fontId="20" fillId="8" borderId="11" xfId="0" applyFont="1" applyFill="1" applyBorder="1" applyAlignment="1">
      <alignment horizontal="center" vertical="center"/>
    </xf>
    <xf numFmtId="0" fontId="25" fillId="10" borderId="13" xfId="0" applyFont="1" applyFill="1" applyBorder="1" applyAlignment="1">
      <alignment horizontal="center" wrapText="1"/>
    </xf>
    <xf numFmtId="0" fontId="25" fillId="10" borderId="12" xfId="0" applyFont="1" applyFill="1" applyBorder="1" applyAlignment="1">
      <alignment horizontal="center" wrapText="1"/>
    </xf>
    <xf numFmtId="0" fontId="25" fillId="10" borderId="11" xfId="0" applyFont="1" applyFill="1" applyBorder="1" applyAlignment="1">
      <alignment horizontal="center" wrapText="1"/>
    </xf>
    <xf numFmtId="0" fontId="23" fillId="0" borderId="13" xfId="0" applyFont="1" applyBorder="1" applyAlignment="1">
      <alignment horizontal="center" vertical="center"/>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21" fillId="3" borderId="13" xfId="0" applyFont="1" applyFill="1" applyBorder="1" applyAlignment="1">
      <alignment horizontal="center" wrapText="1"/>
    </xf>
    <xf numFmtId="0" fontId="21" fillId="3" borderId="12" xfId="0" applyFont="1" applyFill="1" applyBorder="1" applyAlignment="1">
      <alignment horizontal="center" wrapText="1"/>
    </xf>
    <xf numFmtId="0" fontId="21" fillId="3" borderId="11" xfId="0" applyFont="1" applyFill="1" applyBorder="1" applyAlignment="1">
      <alignment horizontal="center" wrapText="1"/>
    </xf>
    <xf numFmtId="0" fontId="17" fillId="8" borderId="13" xfId="0" applyFont="1" applyFill="1" applyBorder="1" applyAlignment="1">
      <alignment horizontal="center" vertical="top"/>
    </xf>
    <xf numFmtId="0" fontId="17" fillId="8" borderId="12" xfId="0" applyFont="1" applyFill="1" applyBorder="1" applyAlignment="1">
      <alignment horizontal="center" vertical="top"/>
    </xf>
    <xf numFmtId="0" fontId="17" fillId="8" borderId="11" xfId="0" applyFont="1" applyFill="1" applyBorder="1" applyAlignment="1">
      <alignment horizontal="center" vertical="top"/>
    </xf>
    <xf numFmtId="0" fontId="17" fillId="8" borderId="7" xfId="0" applyFont="1" applyFill="1" applyBorder="1" applyAlignment="1">
      <alignment horizontal="center" vertical="top" wrapText="1"/>
    </xf>
    <xf numFmtId="0" fontId="23" fillId="0" borderId="11" xfId="0" applyFont="1" applyBorder="1" applyAlignment="1">
      <alignment horizontal="center" vertical="top"/>
    </xf>
    <xf numFmtId="0" fontId="20" fillId="3" borderId="11" xfId="0" applyFont="1" applyFill="1" applyBorder="1" applyAlignment="1">
      <alignment horizontal="left" vertical="center" wrapText="1"/>
    </xf>
    <xf numFmtId="0" fontId="17" fillId="8" borderId="4"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18" fillId="10" borderId="10" xfId="0" applyFont="1" applyFill="1" applyBorder="1" applyAlignment="1">
      <alignment horizontal="center" vertical="top"/>
    </xf>
    <xf numFmtId="0" fontId="23" fillId="3" borderId="13" xfId="0" applyFont="1" applyFill="1" applyBorder="1" applyAlignment="1">
      <alignment horizontal="center" vertical="top" wrapText="1"/>
    </xf>
    <xf numFmtId="0" fontId="23" fillId="3" borderId="12" xfId="0" applyFont="1" applyFill="1" applyBorder="1" applyAlignment="1">
      <alignment horizontal="center" vertical="top" wrapText="1"/>
    </xf>
    <xf numFmtId="9" fontId="51" fillId="8" borderId="10" xfId="0" applyNumberFormat="1" applyFont="1" applyFill="1" applyBorder="1" applyAlignment="1">
      <alignment horizontal="center" vertical="center"/>
    </xf>
    <xf numFmtId="0" fontId="51" fillId="8" borderId="10" xfId="0" applyFont="1" applyFill="1" applyBorder="1" applyAlignment="1">
      <alignment horizontal="center" vertical="center"/>
    </xf>
    <xf numFmtId="0" fontId="63" fillId="8" borderId="10" xfId="0" applyFont="1" applyFill="1" applyBorder="1" applyAlignment="1">
      <alignment horizontal="center" vertical="center"/>
    </xf>
    <xf numFmtId="0" fontId="25" fillId="10" borderId="13" xfId="0" applyFont="1" applyFill="1" applyBorder="1" applyAlignment="1">
      <alignment horizontal="center" vertical="top" wrapText="1"/>
    </xf>
    <xf numFmtId="0" fontId="25" fillId="10" borderId="12" xfId="0" applyFont="1" applyFill="1" applyBorder="1" applyAlignment="1">
      <alignment horizontal="center" vertical="top" wrapText="1"/>
    </xf>
    <xf numFmtId="0" fontId="25" fillId="10" borderId="11" xfId="0" applyFont="1" applyFill="1" applyBorder="1" applyAlignment="1">
      <alignment horizontal="center" vertical="top" wrapText="1"/>
    </xf>
    <xf numFmtId="0" fontId="45"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21" fillId="8" borderId="13" xfId="0" applyFont="1" applyFill="1" applyBorder="1" applyAlignment="1">
      <alignment horizontal="center"/>
    </xf>
    <xf numFmtId="0" fontId="21" fillId="8" borderId="12" xfId="0" applyFont="1" applyFill="1" applyBorder="1" applyAlignment="1">
      <alignment horizontal="left"/>
    </xf>
    <xf numFmtId="0" fontId="21" fillId="8" borderId="11" xfId="0" applyFont="1" applyFill="1" applyBorder="1" applyAlignment="1">
      <alignment horizontal="left"/>
    </xf>
    <xf numFmtId="0" fontId="18" fillId="10" borderId="13" xfId="0" applyFont="1" applyFill="1" applyBorder="1" applyAlignment="1">
      <alignment horizontal="center" vertical="top"/>
    </xf>
    <xf numFmtId="0" fontId="0" fillId="8" borderId="12"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27" fillId="3" borderId="11" xfId="0" applyFont="1" applyFill="1" applyBorder="1" applyAlignment="1">
      <alignment horizontal="center" wrapText="1"/>
    </xf>
    <xf numFmtId="0" fontId="55" fillId="3" borderId="17" xfId="0" applyFont="1" applyFill="1" applyBorder="1" applyAlignment="1">
      <alignment horizontal="center"/>
    </xf>
    <xf numFmtId="0" fontId="21" fillId="3" borderId="10" xfId="0" applyFont="1" applyFill="1" applyBorder="1" applyAlignment="1">
      <alignment horizontal="center" wrapText="1"/>
    </xf>
    <xf numFmtId="0" fontId="0" fillId="0" borderId="1" xfId="0" applyBorder="1" applyAlignment="1">
      <alignment horizontal="center" vertical="top"/>
    </xf>
    <xf numFmtId="0" fontId="0" fillId="0" borderId="2" xfId="0" applyBorder="1" applyAlignment="1">
      <alignment horizontal="center" vertical="top"/>
    </xf>
    <xf numFmtId="0" fontId="0" fillId="0" borderId="2" xfId="0" applyBorder="1" applyAlignment="1">
      <alignment horizontal="center"/>
    </xf>
    <xf numFmtId="0" fontId="0" fillId="0" borderId="0" xfId="0" applyAlignment="1" applyProtection="1">
      <alignment horizontal="center" vertical="top"/>
      <protection locked="0"/>
    </xf>
    <xf numFmtId="0" fontId="0" fillId="0" borderId="12" xfId="0" applyBorder="1" applyAlignment="1">
      <alignment horizontal="center"/>
    </xf>
    <xf numFmtId="0" fontId="0" fillId="0" borderId="10" xfId="0" applyFill="1" applyBorder="1" applyAlignment="1" applyProtection="1">
      <alignment horizontal="center"/>
      <protection locked="0"/>
    </xf>
    <xf numFmtId="0" fontId="0" fillId="3" borderId="10" xfId="0" applyFill="1" applyBorder="1" applyAlignment="1">
      <alignment horizontal="center"/>
    </xf>
    <xf numFmtId="0" fontId="0" fillId="3" borderId="10" xfId="0" applyFill="1" applyBorder="1" applyAlignment="1" applyProtection="1">
      <alignment horizontal="center"/>
      <protection locked="0"/>
    </xf>
    <xf numFmtId="0" fontId="11" fillId="0" borderId="0" xfId="0" applyFont="1" applyAlignment="1">
      <alignment horizontal="center" vertical="top"/>
    </xf>
    <xf numFmtId="9" fontId="11" fillId="0" borderId="0" xfId="1" applyFont="1" applyAlignment="1">
      <alignment horizontal="center" vertical="top"/>
    </xf>
    <xf numFmtId="0" fontId="15" fillId="0" borderId="0" xfId="0" applyFont="1" applyFill="1" applyAlignment="1">
      <alignment horizontal="left" vertical="top"/>
    </xf>
  </cellXfs>
  <cellStyles count="4">
    <cellStyle name="AOC-style" xfId="2" xr:uid="{00000000-0005-0000-0000-000000000000}"/>
    <cellStyle name="Hyperlink 2" xfId="3" xr:uid="{00000000-0005-0000-0000-000001000000}"/>
    <cellStyle name="Normal" xfId="0" builtinId="0"/>
    <cellStyle name="Percent" xfId="1" builtinId="5"/>
  </cellStyles>
  <dxfs count="29">
    <dxf>
      <fill>
        <patternFill patternType="solid">
          <fgColor rgb="FF0070C0"/>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0070C0"/>
          <bgColor rgb="FF000000"/>
        </patternFill>
      </fill>
    </dxf>
    <dxf>
      <fill>
        <patternFill patternType="solid">
          <fgColor rgb="FF0070C0"/>
          <bgColor rgb="FF000000"/>
        </patternFill>
      </fill>
    </dxf>
    <dxf>
      <font>
        <color rgb="FF9C0006"/>
      </font>
      <fill>
        <patternFill>
          <bgColor rgb="FFFFC7CE"/>
        </patternFill>
      </fill>
    </dxf>
    <dxf>
      <fill>
        <patternFill patternType="solid">
          <fgColor rgb="FF0070C0"/>
          <bgColor rgb="FF000000"/>
        </patternFill>
      </fill>
    </dxf>
    <dxf>
      <font>
        <color rgb="FF9C0006"/>
      </font>
      <fill>
        <patternFill>
          <bgColor rgb="FFFFC7CE"/>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s>
  <tableStyles count="0" defaultTableStyle="TableStyleMedium2" defaultPivotStyle="PivotStyleLight16"/>
  <colors>
    <mruColors>
      <color rgb="FF33CCC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ummary%20and%20Table%20of%20Conten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and Table of Conten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103"/>
  <sheetViews>
    <sheetView tabSelected="1" zoomScale="90" zoomScaleNormal="90" zoomScalePageLayoutView="90" workbookViewId="0">
      <selection activeCell="G7" sqref="G7"/>
    </sheetView>
  </sheetViews>
  <sheetFormatPr defaultColWidth="8.7109375" defaultRowHeight="15"/>
  <cols>
    <col min="1" max="1" width="2.85546875" style="1" customWidth="1"/>
    <col min="2" max="2" width="25.5703125" style="1" customWidth="1"/>
    <col min="3" max="3" width="23.28515625" style="1" customWidth="1"/>
    <col min="4" max="4" width="22.42578125" style="1" customWidth="1"/>
    <col min="5" max="5" width="38" style="1" customWidth="1"/>
    <col min="6" max="6" width="23.140625" style="1" customWidth="1"/>
    <col min="7" max="7" width="24.28515625" style="1" customWidth="1"/>
    <col min="8" max="16384" width="8.7109375" style="1"/>
  </cols>
  <sheetData>
    <row r="1" spans="3:8" ht="15" customHeight="1">
      <c r="C1" s="710" t="s">
        <v>4770</v>
      </c>
      <c r="D1" s="710"/>
      <c r="E1" s="710"/>
      <c r="F1" s="1039"/>
      <c r="G1" s="1040" t="s">
        <v>5314</v>
      </c>
    </row>
    <row r="2" spans="3:8" ht="15" customHeight="1">
      <c r="C2" s="710"/>
      <c r="D2" s="710"/>
      <c r="E2" s="710"/>
      <c r="F2" s="1039"/>
      <c r="G2" s="1040"/>
    </row>
    <row r="3" spans="3:8" ht="39" customHeight="1">
      <c r="C3" s="714" t="s">
        <v>4769</v>
      </c>
      <c r="D3" s="715"/>
      <c r="E3" s="715"/>
      <c r="F3" s="715"/>
      <c r="G3" s="715"/>
    </row>
    <row r="4" spans="3:8" s="2" customFormat="1" ht="28.9" customHeight="1">
      <c r="C4" s="4" t="s">
        <v>2</v>
      </c>
      <c r="D4" s="4" t="s">
        <v>0</v>
      </c>
      <c r="E4" s="4" t="s">
        <v>1</v>
      </c>
      <c r="F4" s="4" t="s">
        <v>5028</v>
      </c>
      <c r="G4" s="4" t="s">
        <v>3</v>
      </c>
    </row>
    <row r="5" spans="3:8" s="2" customFormat="1" ht="71.650000000000006" customHeight="1">
      <c r="C5" s="5">
        <f>'Emergency '!D726</f>
        <v>1</v>
      </c>
      <c r="D5" s="5">
        <f>OPD!D775</f>
        <v>1</v>
      </c>
      <c r="E5" s="5" t="s">
        <v>4762</v>
      </c>
      <c r="F5" s="5" t="s">
        <v>4762</v>
      </c>
      <c r="G5" s="5">
        <f>IPD!D656</f>
        <v>1</v>
      </c>
    </row>
    <row r="6" spans="3:8" s="2" customFormat="1" ht="28.9" customHeight="1">
      <c r="C6" s="4" t="s">
        <v>16</v>
      </c>
      <c r="D6" s="4" t="s">
        <v>4</v>
      </c>
      <c r="E6" s="716" t="s">
        <v>15</v>
      </c>
      <c r="F6" s="4" t="s">
        <v>12</v>
      </c>
      <c r="G6" s="4" t="s">
        <v>13</v>
      </c>
    </row>
    <row r="7" spans="3:8" s="2" customFormat="1" ht="78.400000000000006" customHeight="1">
      <c r="C7" s="5">
        <f>'NRC '!D696</f>
        <v>1</v>
      </c>
      <c r="D7" s="5">
        <f>'Ped Ward'!D678</f>
        <v>1</v>
      </c>
      <c r="E7" s="717"/>
      <c r="F7" s="5" t="s">
        <v>4762</v>
      </c>
      <c r="G7" s="5" t="s">
        <v>4762</v>
      </c>
    </row>
    <row r="8" spans="3:8" s="2" customFormat="1" ht="28.9" customHeight="1">
      <c r="C8" s="4" t="s">
        <v>5</v>
      </c>
      <c r="D8" s="4" t="s">
        <v>6</v>
      </c>
      <c r="E8" s="718">
        <f>('Emergency '!B726+OPD!B775+'NRC '!B696+OT!B711+IPD!B656+'Blood Bank'!B642+Lab!B657+'Radiology '!B616+Pharmacy!B603+'Auxillary services'!B635+Admin!B878)/('Emergency '!C726+OPD!C775+'NRC '!C696+OT!C711+IPD!C656+'Blood Bank'!C642+Lab!C657+'Radiology '!C616+Pharmacy!C603+'Auxillary services'!C635+Admin!C878)</f>
        <v>1</v>
      </c>
      <c r="F8" s="4" t="s">
        <v>5029</v>
      </c>
      <c r="G8" s="4" t="s">
        <v>14</v>
      </c>
    </row>
    <row r="9" spans="3:8" s="2" customFormat="1" ht="73.150000000000006" customHeight="1">
      <c r="C9" s="5">
        <f>OT!D711</f>
        <v>1</v>
      </c>
      <c r="D9" s="5" t="s">
        <v>4762</v>
      </c>
      <c r="E9" s="719"/>
      <c r="F9" s="5">
        <f>'Blood Bank'!D642</f>
        <v>1</v>
      </c>
      <c r="G9" s="5">
        <f>Lab!D657</f>
        <v>1</v>
      </c>
      <c r="H9" s="3"/>
    </row>
    <row r="10" spans="3:8" s="2" customFormat="1" ht="28.9" customHeight="1">
      <c r="C10" s="4" t="s">
        <v>7</v>
      </c>
      <c r="D10" s="4" t="s">
        <v>8</v>
      </c>
      <c r="E10" s="4" t="s">
        <v>9</v>
      </c>
      <c r="F10" s="4" t="s">
        <v>10</v>
      </c>
      <c r="G10" s="4" t="s">
        <v>11</v>
      </c>
    </row>
    <row r="11" spans="3:8" ht="71.650000000000006" customHeight="1">
      <c r="C11" s="5">
        <f>'Radiology '!D616</f>
        <v>1</v>
      </c>
      <c r="D11" s="5">
        <f>Pharmacy!D603</f>
        <v>1</v>
      </c>
      <c r="E11" s="5">
        <f>'Auxillary services'!D635</f>
        <v>1</v>
      </c>
      <c r="F11" s="5">
        <f>'Mortuary '!D576</f>
        <v>1</v>
      </c>
      <c r="G11" s="5">
        <f>Admin!D878</f>
        <v>1</v>
      </c>
    </row>
    <row r="14" spans="3:8" ht="13.9" customHeight="1"/>
    <row r="15" spans="3:8" hidden="1"/>
    <row r="16" spans="3:8" hidden="1"/>
    <row r="17" spans="2:10" ht="49.15" customHeight="1">
      <c r="C17" s="720" t="str">
        <f>UPPER("Hospital Quality Score CardArea of Concern wise")</f>
        <v>HOSPITAL QUALITY SCORE CARDAREA OF CONCERN WISE</v>
      </c>
      <c r="D17" s="721"/>
      <c r="E17" s="721"/>
      <c r="F17" s="721"/>
    </row>
    <row r="18" spans="2:10">
      <c r="C18" s="6" t="s">
        <v>19</v>
      </c>
      <c r="D18" s="6" t="s">
        <v>20</v>
      </c>
      <c r="E18" s="6" t="s">
        <v>21</v>
      </c>
      <c r="F18" s="6" t="s">
        <v>22</v>
      </c>
    </row>
    <row r="19" spans="2:10" ht="36">
      <c r="C19" s="7">
        <f>('Emergency '!B718+OPD!B767+'NRC '!B688+OT!B703+IPD!B648+'Blood Bank'!B634+Lab!B649+'Radiology '!B608+Pharmacy!B595+'Auxillary services'!B627+Admin!B870+'Ped Ward'!B670+'Mortuary '!B568)/('Emergency '!C718+OPD!C767+'NRC '!C688+OT!C703+IPD!C648+'Blood Bank'!C634+Lab!C649+'Radiology '!C608+Pharmacy!C595+'Auxillary services'!C627+'Ped Ward'!C670+'Mortuary '!C568+Admin!C870)</f>
        <v>1</v>
      </c>
      <c r="D19" s="7">
        <f>('Emergency '!B719+OPD!B768+'NRC '!B689+OT!B704+IPD!B649+'Blood Bank'!B635+Lab!B650+'Radiology '!B609+Pharmacy!B596+'Auxillary services'!B628+Admin!B871+'Ped Ward'!B671+'Mortuary '!B569)/('Emergency '!C719+OPD!C768+'NRC '!C689+OT!C704+IPD!C649+'Blood Bank'!C635+Lab!C650+'Radiology '!C609+Pharmacy!C596+'Auxillary services'!C628+Admin!C871+'Ped Ward'!C671+'Mortuary '!C569)</f>
        <v>1</v>
      </c>
      <c r="E19" s="7">
        <f>('Emergency '!B720+OPD!B769+'NRC '!B690+OT!B705+IPD!B650+'Blood Bank'!B636+Lab!B651+'Radiology '!B610+Pharmacy!B597+'Auxillary services'!B629+Admin!B872+'Ped Ward'!B672+'Mortuary '!B570)/('Emergency '!C720+OPD!C769+'NRC '!C690+OT!C705+IPD!C650+'Blood Bank'!C636+Lab!C651+'Radiology '!C610+Pharmacy!C597+'Auxillary services'!C629+Admin!C872+'Mortuary '!C570+'Ped Ward'!C672)</f>
        <v>1</v>
      </c>
      <c r="F19" s="7">
        <f>('Emergency '!B721+OPD!B770+'NRC '!B691+OT!B706+IPD!B651+'Blood Bank'!B637+Lab!B652+'Radiology '!B611+Pharmacy!B598+'Auxillary services'!B630+Admin!B873+'Ped Ward'!B673+'Mortuary '!B571)/('Emergency '!C721+OPD!C770+'NRC '!C691+OT!C706+IPD!C651+'Blood Bank'!C637+Lab!C652+'Radiology '!C611+Pharmacy!C598+'Auxillary services'!C630+Admin!C873+'Ped Ward'!C673+'Mortuary '!C571)</f>
        <v>1</v>
      </c>
    </row>
    <row r="20" spans="2:10" ht="36">
      <c r="C20" s="722" t="s">
        <v>15</v>
      </c>
      <c r="D20" s="723"/>
      <c r="E20" s="723"/>
      <c r="F20" s="724"/>
    </row>
    <row r="21" spans="2:10" ht="61.5">
      <c r="C21" s="711">
        <f>('Emergency '!B726+OPD!B775+'NRC '!B696+OT!B711+IPD!B656+'Blood Bank'!B642+Lab!B657+'Radiology '!B616+Pharmacy!B603+'Auxillary services'!B635+Admin!B878+'Ped Ward'!B678+'Mortuary '!B576)/('Emergency '!C726+OPD!C775+'NRC '!C696+OT!C711+IPD!C656+'Blood Bank'!C642+Lab!C657+'Radiology '!C616+Pharmacy!C603+'Auxillary services'!C635+Admin!C878+'Mortuary '!C576+'Ped Ward'!C678)</f>
        <v>1</v>
      </c>
      <c r="D21" s="712"/>
      <c r="E21" s="712"/>
      <c r="F21" s="713"/>
    </row>
    <row r="22" spans="2:10">
      <c r="C22" s="6" t="s">
        <v>23</v>
      </c>
      <c r="D22" s="6" t="s">
        <v>24</v>
      </c>
      <c r="E22" s="6" t="s">
        <v>25</v>
      </c>
      <c r="F22" s="6" t="s">
        <v>26</v>
      </c>
    </row>
    <row r="23" spans="2:10" ht="36">
      <c r="C23" s="7">
        <f>('Emergency '!B722+OPD!B771+'NRC '!B692+OT!B707+IPD!B652+'Blood Bank'!B638+Lab!B653+'Radiology '!B612+Pharmacy!B599+'Auxillary services'!B631+Admin!B874+'Ped Ward'!B674+'Mortuary '!B572)/('Emergency '!C722+OPD!C771+'NRC '!C692+OT!C707+IPD!C652+'Blood Bank'!C638+Lab!C653+'Radiology '!C612+Pharmacy!C599+'Auxillary services'!C631+Admin!C874+'Mortuary '!C572+'Ped Ward'!C674)</f>
        <v>1</v>
      </c>
      <c r="D23" s="7">
        <f>('Emergency '!B723+OPD!B772+'NRC '!B693+OT!B708+IPD!B653+'Blood Bank'!B639+Lab!B654+'Radiology '!B613+Pharmacy!B600+'Auxillary services'!B632+Admin!B875+'Ped Ward'!B675+'Mortuary '!B573)/('Emergency '!C723+OPD!C772+'NRC '!C693+OT!C708+IPD!C653+'Blood Bank'!C639+Lab!C654+'Radiology '!C613+Pharmacy!C600+'Auxillary services'!C632+Admin!C875+'Ped Ward'!C675+'Mortuary '!C573)</f>
        <v>1</v>
      </c>
      <c r="E23" s="7">
        <f>('Emergency '!B724+OPD!B773+'NRC '!B694+OT!B709+IPD!B654+'Blood Bank'!B640+Lab!B655+'Radiology '!B614+Pharmacy!B601+'Auxillary services'!B633+Admin!B876+'Ped Ward'!B676+'Mortuary '!B574)/('Emergency '!C724+OPD!C773+'NRC '!C694+OT!C709++IPD!C654+'Blood Bank'!C640+Lab!C655+'Radiology '!C614+Pharmacy!C601+'Auxillary services'!C633+Admin!C876+'Mortuary '!C574+'Ped Ward'!C676)</f>
        <v>1</v>
      </c>
      <c r="F23" s="7">
        <f>('Emergency '!B725+OPD!B774+'NRC '!B695+OT!B710+IPD!B655+'Blood Bank'!B641+Lab!B656+'Radiology '!B615+Pharmacy!B602+'Auxillary services'!B634+Admin!B877+'Ped Ward'!B677+'Mortuary '!B575)/('Emergency '!C725+OPD!C774+'NRC '!C695+OT!C710+IPD!C655+'Blood Bank'!C641+Lab!C656+'Radiology '!C615+Pharmacy!C602+'Auxillary services'!C634+Admin!C877+'Mortuary '!C575+'Ped Ward'!C677)</f>
        <v>1</v>
      </c>
    </row>
    <row r="29" spans="2:10" ht="18.75">
      <c r="B29" s="17" t="s">
        <v>2893</v>
      </c>
      <c r="C29" s="704" t="s">
        <v>1428</v>
      </c>
      <c r="D29" s="705"/>
      <c r="E29" s="705"/>
      <c r="F29" s="705"/>
      <c r="G29" s="705"/>
      <c r="H29" s="706"/>
      <c r="I29" s="318">
        <f>('Emergency '!H44+OPD!H43+'NRC '!H44+OT!H44+IPD!H44+'Blood Bank'!H44+'Radiology '!H43+Pharmacy!H43+Admin!H43+'Ped Ward'!H44+'Mortuary '!H43)/('Emergency '!I44+OPD!I43+'NRC '!I44+OT!I44+IPD!I44+'Blood Bank'!I44+'Radiology '!I43+Pharmacy!I43+Admin!I43+'Mortuary '!I43+'Ped Ward'!I44)</f>
        <v>1</v>
      </c>
      <c r="J29" s="318"/>
    </row>
    <row r="30" spans="2:10" ht="18.75">
      <c r="B30" s="18" t="s">
        <v>1352</v>
      </c>
      <c r="C30" s="704" t="s">
        <v>1351</v>
      </c>
      <c r="D30" s="705"/>
      <c r="E30" s="705"/>
      <c r="F30" s="705"/>
      <c r="G30" s="705"/>
      <c r="H30" s="706"/>
      <c r="I30" s="318">
        <f>('Emergency '!H64+OPD!H72+'Ped Ward'!H64+'NRC '!H63+OT!H63)/(OT!I63+'NRC '!I63+'Ped Ward'!I64+OPD!I72+'Emergency '!I64)</f>
        <v>1</v>
      </c>
      <c r="J30" s="318"/>
    </row>
    <row r="31" spans="2:10" ht="18.75">
      <c r="B31" s="18" t="s">
        <v>4697</v>
      </c>
      <c r="C31" s="704" t="s">
        <v>1335</v>
      </c>
      <c r="D31" s="705"/>
      <c r="E31" s="705"/>
      <c r="F31" s="705"/>
      <c r="G31" s="705"/>
      <c r="H31" s="706"/>
      <c r="I31" s="318">
        <f>('Emergency '!H70+OPD!H79+'NRC '!H78+OT!H71+'Blood Bank'!H72+Lab!H70+'Radiology '!H69+Admin!H71)/('Emergency '!I70+OPD!I79+'NRC '!I78+OT!I71+'Blood Bank'!I72+Lab!I70+'Radiology '!I69+Admin!I71)</f>
        <v>1</v>
      </c>
    </row>
    <row r="32" spans="2:10" ht="18.75">
      <c r="B32" s="18" t="s">
        <v>1325</v>
      </c>
      <c r="C32" s="704" t="s">
        <v>1324</v>
      </c>
      <c r="D32" s="705"/>
      <c r="E32" s="705"/>
      <c r="F32" s="705"/>
      <c r="G32" s="705"/>
      <c r="H32" s="706"/>
      <c r="I32" s="318">
        <f>(OPD!H84+OT!H75+IPD!H75+'Blood Bank'!H76+Lab!H82+Pharmacy!H74+Admin!H77+'Ped Ward'!H81)/(OPD!I84+OT!I75+IPD!I75+'Blood Bank'!I76+Lab!I82+Pharmacy!I74+Admin!I77+'Ped Ward'!I81)</f>
        <v>1</v>
      </c>
    </row>
    <row r="33" spans="2:9" ht="18.75">
      <c r="B33" s="18" t="s">
        <v>4687</v>
      </c>
      <c r="C33" s="704" t="s">
        <v>1282</v>
      </c>
      <c r="D33" s="705"/>
      <c r="E33" s="705"/>
      <c r="F33" s="705"/>
      <c r="G33" s="705"/>
      <c r="H33" s="706"/>
      <c r="I33" s="318">
        <f>('Emergency '!H87+'NRC '!H94+Pharmacy!H87+'Auxillary services'!H84+Admin!H92+'Mortuary '!H84)/('Emergency '!I87+'NRC '!I94+Pharmacy!I87+'Auxillary services'!I84+Admin!I92+'Mortuary '!I84)</f>
        <v>1</v>
      </c>
    </row>
    <row r="34" spans="2:9" ht="18.75">
      <c r="B34" s="18" t="s">
        <v>2880</v>
      </c>
      <c r="C34" s="704" t="s">
        <v>1266</v>
      </c>
      <c r="D34" s="705"/>
      <c r="E34" s="705"/>
      <c r="F34" s="705"/>
      <c r="G34" s="705"/>
      <c r="H34" s="706"/>
      <c r="I34" s="318">
        <f>('Emergency '!H95+OPD!H111+IPD!H95+'Blood Bank'!H96+Lab!H103+Admin!H101)/('Emergency '!I95+OPD!I111+IPD!I95+'Blood Bank'!I96+Lab!I103+Admin!I101)</f>
        <v>1</v>
      </c>
    </row>
    <row r="35" spans="2:9" ht="18.75">
      <c r="B35" s="139" t="s">
        <v>2876</v>
      </c>
      <c r="C35" s="704" t="s">
        <v>1257</v>
      </c>
      <c r="D35" s="705"/>
      <c r="E35" s="705"/>
      <c r="F35" s="705"/>
      <c r="G35" s="705"/>
      <c r="H35" s="706"/>
      <c r="I35" s="318">
        <f>('Emergency '!H99+OPD!H115+'NRC '!H106+OT!H100+IPD!H99+'Blood Bank'!H100+Lab!H107+'Radiology '!H101+Pharmacy!H102+'Auxillary services'!H97+Admin!H106+'Ped Ward'!H108+'Mortuary '!H100)/('Emergency '!I99+OPD!I115+'NRC '!I106+OT!I100+IPD!I99+'Blood Bank'!I100+Lab!I107+'Radiology '!I101+Pharmacy!I102+'Auxillary services'!I97+Admin!I106+'Mortuary '!I100+'Ped Ward'!I108)</f>
        <v>1</v>
      </c>
    </row>
    <row r="36" spans="2:9" ht="18.75">
      <c r="B36" s="27" t="s">
        <v>2865</v>
      </c>
      <c r="C36" s="704" t="s">
        <v>1831</v>
      </c>
      <c r="D36" s="705"/>
      <c r="E36" s="705"/>
      <c r="F36" s="705"/>
      <c r="G36" s="705"/>
      <c r="H36" s="706"/>
      <c r="I36" s="318">
        <f>('Emergency '!H112+OPD!H130+'NRC '!H120+OT!H112+IPD!H113+'Blood Bank'!H112+Lab!H118+'Radiology '!H113+Pharmacy!H114+Admin!H136+'Ped Ward'!H119+'Mortuary '!H110)/('Emergency '!I112+OPD!I130+'NRC '!I120+OT!I112+IPD!I113+'Blood Bank'!I112+Lab!I118+'Radiology '!I113+Pharmacy!I114+Admin!I136+'Mortuary '!I110+'Ped Ward'!I119)</f>
        <v>1</v>
      </c>
    </row>
    <row r="37" spans="2:9" ht="18.75">
      <c r="B37" s="27" t="s">
        <v>2861</v>
      </c>
      <c r="C37" s="704" t="s">
        <v>1202</v>
      </c>
      <c r="D37" s="705"/>
      <c r="E37" s="705"/>
      <c r="F37" s="705"/>
      <c r="G37" s="705"/>
      <c r="H37" s="706"/>
      <c r="I37" s="318">
        <f>('Emergency '!H128+OPD!H143+'NRC '!H126+OT!H119+IPD!H126+'Blood Bank'!H118+Lab!H124+'Radiology '!H119+Pharmacy!H120+'Auxillary services'!H112+Admin!H160+'Ped Ward'!H126+'Mortuary '!H116)/('Emergency '!I128+OPD!I143+'NRC '!I126+OT!I119+IPD!I126+'Blood Bank'!I118+Lab!I124+'Radiology '!I119+Pharmacy!I120+'Auxillary services'!I112+Admin!I160+'Mortuary '!I116+'Ped Ward'!I126)</f>
        <v>1</v>
      </c>
    </row>
    <row r="38" spans="2:9" ht="18.75">
      <c r="B38" s="27" t="s">
        <v>2853</v>
      </c>
      <c r="C38" s="704" t="s">
        <v>1183</v>
      </c>
      <c r="D38" s="705"/>
      <c r="E38" s="705"/>
      <c r="F38" s="705"/>
      <c r="G38" s="705"/>
      <c r="H38" s="706"/>
      <c r="I38" s="318">
        <f>('Emergency '!H134+OPD!H150+'NRC '!H131+OT!H126+IPD!H136+'Blood Bank'!H123+Lab!H129+'Radiology '!H125+Pharmacy!H125+'Auxillary services'!H117+Admin!H165+ 'Ped Ward'!H131+'Mortuary '!H121)/('Emergency '!I134+OPD!I150+'NRC '!I131+OT!I126+IPD!I136+'Blood Bank'!I123+Lab!I129+'Radiology '!I125+Pharmacy!I125+'Auxillary services'!I117+Admin!I165+'Mortuary '!I121+'Ped Ward'!I131)</f>
        <v>1</v>
      </c>
    </row>
    <row r="39" spans="2:9" ht="18.75">
      <c r="B39" s="27" t="s">
        <v>2842</v>
      </c>
      <c r="C39" s="704" t="s">
        <v>1163</v>
      </c>
      <c r="D39" s="705"/>
      <c r="E39" s="705"/>
      <c r="F39" s="705"/>
      <c r="G39" s="705"/>
      <c r="H39" s="706"/>
      <c r="I39" s="318">
        <f>('Emergency '!H140+OPD!H157+'NRC '!H138+OT!H133+IPD!H142+'Blood Bank'!H130+Lab!H135+'Radiology '!H131+Pharmacy!H131+'Auxillary services'!H123+Admin!H179+'Ped Ward'!H137)/('Emergency '!I140+OPD!I157+'NRC '!I138+OT!I133+IPD!I142+'Blood Bank'!I130+Lab!I135+'Radiology '!I131+Pharmacy!I131+'Auxillary services'!I123+Admin!I179+'Ped Ward'!I137)</f>
        <v>1</v>
      </c>
    </row>
    <row r="40" spans="2:9" ht="15.75" customHeight="1">
      <c r="B40" s="27" t="s">
        <v>5312</v>
      </c>
      <c r="C40" s="704" t="s">
        <v>5032</v>
      </c>
      <c r="D40" s="705"/>
      <c r="E40" s="705"/>
      <c r="F40" s="705"/>
      <c r="G40" s="705"/>
      <c r="H40" s="706"/>
      <c r="I40" s="318">
        <f>('Emergency '!H147+IPD!H150+'Ped Ward'!H151+'NRC '!H153+Admin!H191)/(Admin!I191+'NRC '!I153+'Ped Ward'!I151+IPD!I150+'Emergency '!I147)</f>
        <v>1</v>
      </c>
    </row>
    <row r="41" spans="2:9" ht="18.75">
      <c r="B41" s="17" t="s">
        <v>2835</v>
      </c>
      <c r="C41" s="704" t="s">
        <v>1141</v>
      </c>
      <c r="D41" s="705"/>
      <c r="E41" s="705"/>
      <c r="F41" s="705"/>
      <c r="G41" s="705"/>
      <c r="H41" s="706"/>
      <c r="I41" s="318">
        <f>('Emergency '!H160+OPD!H177+'NRC '!H166+OT!H133+IPD!H142+'Blood Bank'!H130+Lab!H135+'Radiology '!H131+Pharmacy!H131+'Auxillary services'!H123+Admin!H179+'Ped Ward'!H164+'Mortuary '!H147)/('Emergency '!I160+OPD!I177+'NRC '!I166+OT!I133+IPD!I142+'Blood Bank'!I130+Lab!I135+'Radiology '!I131+Pharmacy!I131+'Auxillary services'!I123+Admin!I179+'Mortuary '!I147+'Ped Ward'!I164)</f>
        <v>1</v>
      </c>
    </row>
    <row r="42" spans="2:9" ht="18.75">
      <c r="B42" s="18" t="s">
        <v>2814</v>
      </c>
      <c r="C42" s="704" t="s">
        <v>1093</v>
      </c>
      <c r="D42" s="705"/>
      <c r="E42" s="705"/>
      <c r="F42" s="705"/>
      <c r="G42" s="705"/>
      <c r="H42" s="706"/>
      <c r="I42" s="318">
        <f>('Emergency '!H191+OPD!H202+'NRC '!H188+OT!H179+IPD!H186+'Blood Bank'!H166+Lab!H172+'Radiology '!H164+Pharmacy!H167+'Auxillary services'!H158+Admin!H233+'Ped Ward'!H186+'Mortuary '!H164)/('Emergency '!I191+OPD!I202+'NRC '!I188+OT!I179+IPD!I186+'Blood Bank'!I166+Lab!I172+'Radiology '!I164+Pharmacy!I167+'Auxillary services'!I158+Admin!I233+'Mortuary '!I164+'Ped Ward'!I186)</f>
        <v>1</v>
      </c>
    </row>
    <row r="43" spans="2:9" ht="18.75">
      <c r="B43" s="18" t="s">
        <v>2809</v>
      </c>
      <c r="C43" s="704" t="s">
        <v>1078</v>
      </c>
      <c r="D43" s="705"/>
      <c r="E43" s="705"/>
      <c r="F43" s="705"/>
      <c r="G43" s="705"/>
      <c r="H43" s="706"/>
      <c r="I43" s="318">
        <f>('Emergency '!H197+OPD!H208+'NRC '!H194+OT!H186+IPD!H192+'Blood Bank'!H174+Lab!H180+'Radiology '!H173+Pharmacy!H174+'Auxillary services'!H164+Admin!H256+'Ped Ward'!H192+'Mortuary '!H171)/('Emergency '!I197+OPD!I208+'NRC '!I194+OT!I186+IPD!I192+'Blood Bank'!I174+Lab!I180+'Radiology '!I173+Pharmacy!I174+'Auxillary services'!I164+Admin!I256+'Mortuary '!I171+'Ped Ward'!I192)</f>
        <v>1</v>
      </c>
    </row>
    <row r="44" spans="2:9" ht="18.75">
      <c r="B44" s="18" t="s">
        <v>2802</v>
      </c>
      <c r="C44" s="704" t="s">
        <v>1065</v>
      </c>
      <c r="D44" s="705"/>
      <c r="E44" s="705"/>
      <c r="F44" s="705"/>
      <c r="G44" s="705"/>
      <c r="H44" s="706"/>
      <c r="I44" s="318">
        <f>('Emergency '!H203+OPD!H214+'NRC '!H200+OT!H192+IPD!H198+'Blood Bank'!H181+Lab!H187+'Radiology '!H179+Pharmacy!H181+'Auxillary services'!H171+Admin!H267+'Ped Ward'!H198+'Mortuary '!H176)/('Emergency '!I203+OPD!I214+'NRC '!I200+OT!I192+IPD!I198+'Blood Bank'!I181+Lab!I187+'Radiology '!I179+Pharmacy!I181+'Auxillary services'!I171+Admin!I267+'Mortuary '!I176+'Ped Ward'!I198)</f>
        <v>1</v>
      </c>
    </row>
    <row r="45" spans="2:9" ht="18.75">
      <c r="B45" s="18" t="s">
        <v>2791</v>
      </c>
      <c r="C45" s="704" t="s">
        <v>1022</v>
      </c>
      <c r="D45" s="705"/>
      <c r="E45" s="705"/>
      <c r="F45" s="705"/>
      <c r="G45" s="705"/>
      <c r="H45" s="706"/>
      <c r="I45" s="318">
        <f>('Emergency '!H212+OPD!H232+'NRC '!H210+OT!H205+IPD!H205+'Blood Bank'!H188+Lab!H196+'Radiology '!H187+Pharmacy!H187+'Auxillary services'!H181+Admin!H302+'Ped Ward'!H205+'Mortuary '!H183)/('Emergency '!I212+OPD!I232+'NRC '!I210+OT!I205+IPD!I205+'Blood Bank'!I188+Lab!I196+'Radiology '!I187+Pharmacy!I187+'Auxillary services'!I181+Admin!I302+'Mortuary '!I183+'Ped Ward'!I205)</f>
        <v>1</v>
      </c>
    </row>
    <row r="46" spans="2:9" ht="18.75">
      <c r="B46" s="18" t="s">
        <v>2781</v>
      </c>
      <c r="C46" s="704" t="s">
        <v>1006</v>
      </c>
      <c r="D46" s="705"/>
      <c r="E46" s="705"/>
      <c r="F46" s="705"/>
      <c r="G46" s="705"/>
      <c r="H46" s="706"/>
      <c r="I46" s="318">
        <f>('Emergency '!H230+OPD!H238+'NRC '!H221+OT!H221+IPD!H219+'Blood Bank'!H193+Lab!H203+'Radiology '!H192+Pharmacy!H209+'Auxillary services'!H186+Admin!H306+'Ped Ward'!H215+'Mortuary '!H188)/('Emergency '!I230+OPD!I238+'NRC '!I221+OT!I221+IPD!I219+'Blood Bank'!I193+Lab!I203+'Radiology '!I192+Pharmacy!I209+'Auxillary services'!I186+Admin!I306+'Mortuary '!I188+'Ped Ward'!I215)</f>
        <v>1</v>
      </c>
    </row>
    <row r="47" spans="2:9" ht="18.75" customHeight="1">
      <c r="B47" s="18" t="s">
        <v>5311</v>
      </c>
      <c r="C47" s="704" t="s">
        <v>5277</v>
      </c>
      <c r="D47" s="705"/>
      <c r="E47" s="705"/>
      <c r="F47" s="705"/>
      <c r="G47" s="705"/>
      <c r="H47" s="601"/>
      <c r="I47" s="318">
        <f>('Emergency '!H246+OPD!H252+IPD!H231+'Ped Ward'!H227+'NRC '!H235+OT!H239+'Blood Bank'!H205+Lab!H220+'Radiology '!H207+Pharmacy!H217+'Auxillary services'!H199+'Mortuary '!H199+Admin!H316)/(Admin!I316+'Mortuary '!I199+'Auxillary services'!I199+Pharmacy!I217+'Radiology '!I207+Lab!I220+'Blood Bank'!I205+OT!I239+'NRC '!I235+'Ped Ward'!I227+IPD!I231+OPD!I252+'Emergency '!I246)</f>
        <v>1</v>
      </c>
    </row>
    <row r="48" spans="2:9" ht="18.75">
      <c r="B48" s="68" t="s">
        <v>2762</v>
      </c>
      <c r="C48" s="704" t="s">
        <v>964</v>
      </c>
      <c r="D48" s="705"/>
      <c r="E48" s="705"/>
      <c r="F48" s="705"/>
      <c r="G48" s="705"/>
      <c r="H48" s="706"/>
      <c r="I48" s="318">
        <f>('Emergency '!H265+OPD!H273+'NRC '!H252+OT!H260+IPD!H246+'Blood Bank'!H220+Lab!H238+'Radiology '!H222+Pharmacy!H234+'Auxillary services'!H215+Admin!H338+'Ped Ward'!H246+'Mortuary '!H214)/('Emergency '!I265+OPD!I273+'NRC '!I252+OT!I260+IPD!I246+'Blood Bank'!I220+Lab!I238+'Radiology '!I222+Pharmacy!I234+'Auxillary services'!I215+Admin!I338+'Mortuary '!I214+'Ped Ward'!I246)</f>
        <v>1</v>
      </c>
    </row>
    <row r="49" spans="2:9" ht="18.75">
      <c r="B49" s="27" t="s">
        <v>2754</v>
      </c>
      <c r="C49" s="704" t="s">
        <v>951</v>
      </c>
      <c r="D49" s="705"/>
      <c r="E49" s="705"/>
      <c r="F49" s="705"/>
      <c r="G49" s="705"/>
      <c r="H49" s="706"/>
      <c r="I49" s="318">
        <f>('Emergency '!H271+OPD!H278+'NRC '!H257+OT!H269+IPD!H251+'Blood Bank'!H231+Lab!H250+'Radiology '!H231+Pharmacy!H239+Admin!H349+'Ped Ward'!H251+'Mortuary '!H219)/('Emergency '!I271+OPD!I278+'NRC '!I257+OT!I269+IPD!I251+'Blood Bank'!I231+Lab!I250+'Radiology '!I231+Pharmacy!I239+Admin!I349+'Mortuary '!I219+'Ped Ward'!I251)</f>
        <v>1</v>
      </c>
    </row>
    <row r="50" spans="2:9" ht="18.75">
      <c r="B50" s="27" t="s">
        <v>2737</v>
      </c>
      <c r="C50" s="704" t="s">
        <v>918</v>
      </c>
      <c r="D50" s="705"/>
      <c r="E50" s="705"/>
      <c r="F50" s="705"/>
      <c r="G50" s="705"/>
      <c r="H50" s="706"/>
      <c r="I50" s="318">
        <f>('Emergency '!H288+OPD!H293+'NRC '!H273+OT!H284+IPD!H265+'Blood Bank'!H246+Lab!H264+'Radiology '!H244+Pharmacy!H279+'Auxillary services'!H229+Admin!H359)/('Emergency '!I288+OPD!I293+'NRC '!I273+OT!I284+IPD!I265+'Blood Bank'!I246+Lab!I264+'Radiology '!I244+Pharmacy!I279+'Auxillary services'!I229+Admin!I359)</f>
        <v>1</v>
      </c>
    </row>
    <row r="51" spans="2:9" ht="18.75">
      <c r="B51" s="27" t="s">
        <v>2728</v>
      </c>
      <c r="C51" s="704" t="s">
        <v>893</v>
      </c>
      <c r="D51" s="705"/>
      <c r="E51" s="705"/>
      <c r="F51" s="705"/>
      <c r="G51" s="705"/>
      <c r="H51" s="706"/>
      <c r="I51" s="318">
        <f>('Emergency '!H297+OPD!H303+'NRC '!H286+OT!H294+IPD!H275+'Blood Bank'!H253+Lab!H274+'Radiology '!H258+Pharmacy!H286+'Auxillary services'!H241+Admin!H385+'Ped Ward'!H279+'Mortuary '!H236)/('Emergency '!I297+OPD!I303+'NRC '!I286+OT!I294+IPD!I275+'Blood Bank'!I253+Lab!I274+'Radiology '!I258+Pharmacy!I286+'Auxillary services'!I241+Admin!I385+'Mortuary '!I236+'Ped Ward'!I279)</f>
        <v>1</v>
      </c>
    </row>
    <row r="52" spans="2:9" ht="18.75">
      <c r="B52" s="27" t="s">
        <v>2723</v>
      </c>
      <c r="C52" s="704" t="s">
        <v>867</v>
      </c>
      <c r="D52" s="705"/>
      <c r="E52" s="705"/>
      <c r="F52" s="705"/>
      <c r="G52" s="705"/>
      <c r="H52" s="706"/>
      <c r="I52" s="318">
        <f>('Emergency '!H310+OPD!H316+'NRC '!H300+OT!H307+IPD!H288+'Blood Bank'!H266+Lab!H285+'Radiology '!H269+Pharmacy!H297+'Auxillary services'!H254+Admin!H413+'Ped Ward'!H292+'Mortuary '!H248)/('Emergency '!I310+OPD!I316+'NRC '!I300+OT!I307+IPD!I288+'Blood Bank'!I266+Lab!I285+'Radiology '!I269+Pharmacy!I297+'Auxillary services'!I254+Admin!I413+'Mortuary '!I248+'Ped Ward'!I292)</f>
        <v>1</v>
      </c>
    </row>
    <row r="53" spans="2:9" ht="18.75">
      <c r="B53" s="27" t="s">
        <v>858</v>
      </c>
      <c r="C53" s="704" t="s">
        <v>857</v>
      </c>
      <c r="D53" s="705"/>
      <c r="E53" s="705"/>
      <c r="F53" s="705"/>
      <c r="G53" s="705"/>
      <c r="H53" s="706"/>
      <c r="I53" s="318">
        <f>(OPD!H320+'NRC '!H305+IPD!H292+'Auxillary services'!H258+'Ped Ward'!H296)/(OPD!I320+'NRC '!I305+IPD!I292+'Auxillary services'!I258+'Ped Ward'!I296)</f>
        <v>1</v>
      </c>
    </row>
    <row r="54" spans="2:9" ht="18.75">
      <c r="B54" s="27" t="s">
        <v>4551</v>
      </c>
      <c r="C54" s="704" t="s">
        <v>848</v>
      </c>
      <c r="D54" s="705"/>
      <c r="E54" s="705"/>
      <c r="F54" s="705"/>
      <c r="G54" s="705"/>
      <c r="H54" s="706"/>
      <c r="I54" s="318">
        <f>('Emergency '!H320+OPD!H324+'NRC '!H318+OT!H318+IPD!H297+'Blood Bank'!H275+'Auxillary services'!H274+Admin!H442+'Ped Ward'!H301)/('Emergency '!I320+OPD!I324+'NRC '!I318+OT!I318+IPD!I297+'Blood Bank'!I275+'Auxillary services'!I274+Admin!I442+'Ped Ward'!I301)</f>
        <v>1</v>
      </c>
    </row>
    <row r="55" spans="2:9" ht="18.75">
      <c r="B55" s="27" t="s">
        <v>840</v>
      </c>
      <c r="C55" s="704" t="s">
        <v>839</v>
      </c>
      <c r="D55" s="705"/>
      <c r="E55" s="705"/>
      <c r="F55" s="705"/>
      <c r="G55" s="705"/>
      <c r="H55" s="706"/>
      <c r="I55" s="318">
        <f>Admin!H446/Admin!I446</f>
        <v>1</v>
      </c>
    </row>
    <row r="56" spans="2:9" ht="18.75">
      <c r="B56" s="27" t="s">
        <v>834</v>
      </c>
      <c r="C56" s="704" t="s">
        <v>833</v>
      </c>
      <c r="D56" s="705"/>
      <c r="E56" s="705"/>
      <c r="F56" s="705"/>
      <c r="G56" s="705"/>
      <c r="H56" s="706"/>
      <c r="I56" s="318">
        <f>Admin!H457/Admin!I457</f>
        <v>1</v>
      </c>
    </row>
    <row r="57" spans="2:9" ht="18.75">
      <c r="B57" s="27" t="s">
        <v>2719</v>
      </c>
      <c r="C57" s="704" t="s">
        <v>827</v>
      </c>
      <c r="D57" s="705"/>
      <c r="E57" s="705"/>
      <c r="F57" s="705"/>
      <c r="G57" s="705"/>
      <c r="H57" s="706"/>
      <c r="I57" s="318">
        <f>('Emergency '!H330+'Blood Bank'!H285+Lab!H303+'Radiology '!H287+Pharmacy!H316+Admin!H466)/('Emergency '!I330+'Blood Bank'!I285+Lab!I303+'Radiology '!I287+Pharmacy!I316+Admin!I466)</f>
        <v>1</v>
      </c>
    </row>
    <row r="58" spans="2:9" ht="18.75">
      <c r="B58" s="27" t="s">
        <v>2716</v>
      </c>
      <c r="C58" s="704" t="s">
        <v>819</v>
      </c>
      <c r="D58" s="705"/>
      <c r="E58" s="705"/>
      <c r="F58" s="705"/>
      <c r="G58" s="705"/>
      <c r="H58" s="706"/>
      <c r="I58" s="318">
        <f>('Emergency '!H334+OPD!H338+'NRC '!H333+OT!H333+IPD!H313+'Blood Bank'!H289+Lab!H307+'Radiology '!H298+Pharmacy!H320+'Auxillary services'!H300+Admin!H483+'Ped Ward'!H316+'Mortuary '!H270)/('Emergency '!I334+OPD!I338+'NRC '!I333+OT!I333+IPD!I313+'Blood Bank'!I289+Lab!I307+'Radiology '!I298+Pharmacy!I320+'Auxillary services'!I300+Admin!I483+'Mortuary '!I270+'Ped Ward'!I316)</f>
        <v>1</v>
      </c>
    </row>
    <row r="59" spans="2:9" ht="18.75">
      <c r="B59" s="27" t="s">
        <v>807</v>
      </c>
      <c r="C59" s="704" t="s">
        <v>806</v>
      </c>
      <c r="D59" s="705"/>
      <c r="E59" s="705"/>
      <c r="F59" s="705"/>
      <c r="G59" s="705"/>
      <c r="H59" s="706"/>
      <c r="I59" s="318">
        <f>('Emergency '!H339+OPD!H343+'NRC '!H338+OT!H338+IPD!H318+'Blood Bank'!H294+Lab!H312+'Radiology '!H303+Pharmacy!H325+'Auxillary services'!H307+Admin!H503+'Ped Ward'!H321+'Mortuary '!H275)/('Emergency '!I339+OPD!I343+'NRC '!I338+OT!I338+IPD!I318+'Blood Bank'!I294+Lab!I312+'Radiology '!I303+Pharmacy!I325+'Auxillary services'!I307+Admin!I503+'Mortuary '!I275+'Ped Ward'!I321)</f>
        <v>1</v>
      </c>
    </row>
    <row r="60" spans="2:9" ht="18.75">
      <c r="B60" s="68" t="s">
        <v>2710</v>
      </c>
      <c r="C60" s="704" t="s">
        <v>797</v>
      </c>
      <c r="D60" s="705"/>
      <c r="E60" s="705"/>
      <c r="F60" s="705"/>
      <c r="G60" s="705"/>
      <c r="H60" s="706"/>
      <c r="I60" s="318">
        <f>('Emergency '!H343+OPD!H347+'NRC '!H342+IPD!H322+'Blood Bank'!H298+Lab!H316+'Radiology '!H307+Admin!H514+'Ped Ward'!H325)/('Emergency '!I343+OPD!I347+'NRC '!I342+IPD!I322+'Blood Bank'!I298+Lab!I316+'Radiology '!I307+Admin!I514+'Ped Ward'!I325)</f>
        <v>1</v>
      </c>
    </row>
    <row r="61" spans="2:9" ht="18.75">
      <c r="B61" s="27" t="s">
        <v>4532</v>
      </c>
      <c r="C61" s="704" t="s">
        <v>771</v>
      </c>
      <c r="D61" s="705"/>
      <c r="E61" s="705"/>
      <c r="F61" s="705"/>
      <c r="G61" s="705"/>
      <c r="H61" s="706"/>
      <c r="I61" s="318">
        <f>('Emergency '!H357+OPD!H361+'NRC '!H353+OT!H347+IPD!H330+'Blood Bank'!H304+'Ped Ward'!H334)/('Emergency '!I357+OPD!I361+'NRC '!I353+OT!I347+IPD!I330+'Blood Bank'!I304+'Ped Ward'!I334)</f>
        <v>1</v>
      </c>
    </row>
    <row r="62" spans="2:9" ht="18.75">
      <c r="B62" s="27" t="s">
        <v>2703</v>
      </c>
      <c r="C62" s="704" t="s">
        <v>763</v>
      </c>
      <c r="D62" s="705"/>
      <c r="E62" s="705"/>
      <c r="F62" s="705"/>
      <c r="G62" s="705"/>
      <c r="H62" s="706"/>
      <c r="I62" s="318">
        <f>('Emergency '!H362+OPD!H364+'NRC '!H361+OT!H350+IPD!H339+'Blood Bank'!H307+Lab!H325+'Radiology '!H316+Admin!H524+'Ped Ward'!H343)/('Emergency '!I362+OPD!I364+'NRC '!I361+OT!I350+IPD!I339+'Blood Bank'!I307+Lab!I325+'Radiology '!I316+Admin!I524+'Ped Ward'!I343)</f>
        <v>1</v>
      </c>
    </row>
    <row r="63" spans="2:9" ht="18.75">
      <c r="B63" s="27" t="s">
        <v>2698</v>
      </c>
      <c r="C63" s="704" t="s">
        <v>743</v>
      </c>
      <c r="D63" s="705"/>
      <c r="E63" s="705"/>
      <c r="F63" s="705"/>
      <c r="G63" s="705"/>
      <c r="H63" s="706"/>
      <c r="I63" s="318">
        <f>('Emergency '!H374+'NRC '!H372+OT!H357+IPD!H350+'Blood Bank'!H314+Lab!H331+Admin!H536+'Ped Ward'!H354)/('Emergency '!I374+'NRC '!I372+OT!I357+IPD!I350+'Blood Bank'!I314+Lab!I331+Admin!I536+'Ped Ward'!I354)</f>
        <v>1</v>
      </c>
    </row>
    <row r="64" spans="2:9" ht="18.75">
      <c r="B64" s="27" t="s">
        <v>4515</v>
      </c>
      <c r="C64" s="704" t="s">
        <v>731</v>
      </c>
      <c r="D64" s="705"/>
      <c r="E64" s="705"/>
      <c r="F64" s="705"/>
      <c r="G64" s="705"/>
      <c r="H64" s="706"/>
      <c r="I64" s="318">
        <f>('Emergency '!H384+OPD!H380+'NRC '!H382+OT!H364+IPD!H360+'Radiology '!H327+Admin!H542+'Ped Ward'!H364)/('Emergency '!I384+OPD!I380+'NRC '!I382+OT!I364+IPD!I360+'Radiology '!I327+Admin!I542+'Ped Ward'!I364)</f>
        <v>1</v>
      </c>
    </row>
    <row r="65" spans="2:9" ht="18.75">
      <c r="B65" s="27" t="s">
        <v>2694</v>
      </c>
      <c r="C65" s="704" t="s">
        <v>724</v>
      </c>
      <c r="D65" s="705"/>
      <c r="E65" s="705"/>
      <c r="F65" s="705"/>
      <c r="G65" s="705"/>
      <c r="H65" s="706"/>
      <c r="I65" s="318">
        <f>('Emergency '!H387+OPD!H383+'NRC '!H385+OT!H367+IPD!H363+Pharmacy!H351+Admin!H545+'Ped Ward'!H367)/('Emergency '!I387+OPD!I383+'NRC '!I385+OT!I367+IPD!I363+Pharmacy!I351+Admin!I545+'Ped Ward'!I367)</f>
        <v>1</v>
      </c>
    </row>
    <row r="66" spans="2:9" ht="18.75">
      <c r="B66" s="27" t="s">
        <v>2692</v>
      </c>
      <c r="C66" s="704" t="s">
        <v>712</v>
      </c>
      <c r="D66" s="705"/>
      <c r="E66" s="705"/>
      <c r="F66" s="705"/>
      <c r="G66" s="705"/>
      <c r="H66" s="706"/>
      <c r="I66" s="318">
        <f>('Emergency '!H393+OPD!H390+'NRC '!H391+OT!H372+IPD!H369+Pharmacy!H361+Admin!H550+'Ped Ward'!H373)/('Emergency '!I393+OPD!I390+'NRC '!I391+OT!I372+IPD!I369+Pharmacy!I361+Admin!I550+'Ped Ward'!I373)</f>
        <v>1</v>
      </c>
    </row>
    <row r="67" spans="2:9" ht="18.75">
      <c r="B67" s="27" t="s">
        <v>2690</v>
      </c>
      <c r="C67" s="704" t="s">
        <v>689</v>
      </c>
      <c r="D67" s="705"/>
      <c r="E67" s="705"/>
      <c r="F67" s="705"/>
      <c r="G67" s="705"/>
      <c r="H67" s="706"/>
      <c r="I67" s="318">
        <f>('Emergency '!H405+OPD!H400+'NRC '!H405+OT!H384+IPD!H381+'Blood Bank'!H333+Lab!H350+'Radiology '!H339+Pharmacy!H367+'Auxillary services'!H342+Admin!H556+'Ped Ward'!H387+'Mortuary '!H310)/('Emergency '!I405+OPD!I400+'NRC '!I405+OT!I384+IPD!I381+'Blood Bank'!I333+Lab!I350+'Radiology '!I339+Pharmacy!I367+'Auxillary services'!I342+Admin!I556+'Mortuary '!I310+'Ped Ward'!I387)</f>
        <v>1</v>
      </c>
    </row>
    <row r="68" spans="2:9" ht="18.75">
      <c r="B68" s="27" t="s">
        <v>4492</v>
      </c>
      <c r="C68" s="704" t="s">
        <v>665</v>
      </c>
      <c r="D68" s="705"/>
      <c r="E68" s="705"/>
      <c r="F68" s="705"/>
      <c r="G68" s="705"/>
      <c r="H68" s="706"/>
      <c r="I68" s="318">
        <f>('Emergency '!H414+'NRC '!H414+IPD!H390+'Ped Ward'!H396)/('Emergency '!I414+'NRC '!I414+IPD!I390+'Ped Ward'!I396)</f>
        <v>1</v>
      </c>
    </row>
    <row r="69" spans="2:9" ht="18.75">
      <c r="B69" s="27" t="s">
        <v>4485</v>
      </c>
      <c r="C69" s="704" t="s">
        <v>655</v>
      </c>
      <c r="D69" s="705"/>
      <c r="E69" s="705"/>
      <c r="F69" s="705"/>
      <c r="G69" s="705"/>
      <c r="H69" s="706"/>
      <c r="I69" s="577" t="s">
        <v>4762</v>
      </c>
    </row>
    <row r="70" spans="2:9" ht="18.75">
      <c r="B70" s="27" t="s">
        <v>2681</v>
      </c>
      <c r="C70" s="704" t="s">
        <v>647</v>
      </c>
      <c r="D70" s="705"/>
      <c r="E70" s="705"/>
      <c r="F70" s="705"/>
      <c r="G70" s="705"/>
      <c r="H70" s="706"/>
      <c r="I70" s="318">
        <f>('Emergency '!H427+OPD!H418+IPD!H404+'Ped Ward'!H316+'NRC '!H429+OT!H403+'Blood Bank'!H351+Lab!H368+'Radiology '!H357+Pharmacy!H385+'Auxillary services'!H371+'Mortuary '!H327+Admin!H574)/('Emergency '!I427+OPD!I418+IPD!I404+'Ped Ward'!I316+'NRC '!I429+OT!I403+'Blood Bank'!I351+Lab!I368+'Radiology '!I357+Pharmacy!I385+'Auxillary services'!I371+'Mortuary '!I327+Admin!I574)</f>
        <v>1</v>
      </c>
    </row>
    <row r="71" spans="2:9" ht="18.75">
      <c r="B71" s="27" t="s">
        <v>4450</v>
      </c>
      <c r="C71" s="704" t="s">
        <v>633</v>
      </c>
      <c r="D71" s="705"/>
      <c r="E71" s="705"/>
      <c r="F71" s="705"/>
      <c r="G71" s="705"/>
      <c r="H71" s="706"/>
      <c r="I71" s="318">
        <f>('Emergency '!H454+OPD!H425+'NRC '!H436+OT!H410+IPD!H411+'Blood Bank'!H359+Lab!H375+'Radiology '!H364+'Ped Ward'!H417)/('Emergency '!I454+OPD!I425+'NRC '!I436+OT!I410+IPD!I411+'Blood Bank'!I359+Lab!I375+'Radiology '!I364+'Ped Ward'!I417)</f>
        <v>1</v>
      </c>
    </row>
    <row r="72" spans="2:9" ht="18.75">
      <c r="B72" s="27" t="s">
        <v>2678</v>
      </c>
      <c r="C72" s="704" t="s">
        <v>623</v>
      </c>
      <c r="D72" s="705"/>
      <c r="E72" s="705"/>
      <c r="F72" s="705"/>
      <c r="G72" s="705"/>
      <c r="H72" s="706"/>
      <c r="I72" s="318">
        <f>('Emergency '!H458+'NRC '!H440+OT!H414+IPD!H415+'Blood Bank'!H363+'Ped Ward'!H421)/('Emergency '!I458+'NRC '!I440+OT!I414+IPD!I415+'Blood Bank'!I363+'Ped Ward'!I421)</f>
        <v>1</v>
      </c>
    </row>
    <row r="73" spans="2:9" ht="18.75">
      <c r="B73" s="119" t="s">
        <v>602</v>
      </c>
      <c r="C73" s="704" t="s">
        <v>601</v>
      </c>
      <c r="D73" s="705"/>
      <c r="E73" s="705"/>
      <c r="F73" s="705"/>
      <c r="G73" s="705"/>
      <c r="H73" s="706"/>
      <c r="I73" s="318">
        <f>(OT!H429+IPD!H430+'Ped Ward'!H436)/(OT!I429+IPD!I430+'Ped Ward'!I436)</f>
        <v>1</v>
      </c>
    </row>
    <row r="74" spans="2:9" ht="18.75">
      <c r="B74" s="119" t="s">
        <v>4447</v>
      </c>
      <c r="C74" s="704" t="s">
        <v>593</v>
      </c>
      <c r="D74" s="705"/>
      <c r="E74" s="705"/>
      <c r="F74" s="705"/>
      <c r="G74" s="705"/>
      <c r="H74" s="706"/>
      <c r="I74" s="318">
        <f>('Emergency '!H477+OT!H442)/('Emergency '!I477+OT!I442)</f>
        <v>1</v>
      </c>
    </row>
    <row r="75" spans="2:9" ht="18.75">
      <c r="B75" s="119" t="s">
        <v>2602</v>
      </c>
      <c r="C75" s="704" t="s">
        <v>583</v>
      </c>
      <c r="D75" s="705"/>
      <c r="E75" s="705"/>
      <c r="F75" s="705"/>
      <c r="G75" s="705"/>
      <c r="H75" s="706"/>
      <c r="I75" s="318">
        <f>('Emergency '!H483+OT!H456+IPD!H439+Admin!H605+'Ped Ward'!H445+'Mortuary '!H358)/('Emergency '!I483+OT!I456+IPD!I439+Admin!I605+'Ped Ward'!I445+'Mortuary '!I358)</f>
        <v>1</v>
      </c>
    </row>
    <row r="76" spans="2:9" ht="18.75">
      <c r="B76" s="119" t="s">
        <v>573</v>
      </c>
      <c r="C76" s="704" t="s">
        <v>572</v>
      </c>
      <c r="D76" s="705"/>
      <c r="E76" s="705"/>
      <c r="F76" s="705"/>
      <c r="G76" s="705"/>
      <c r="H76" s="706"/>
      <c r="I76" s="577">
        <f>'Ped Ward'!H452/'Ped Ward'!I452</f>
        <v>1</v>
      </c>
    </row>
    <row r="77" spans="2:9" ht="18.75">
      <c r="B77" s="119" t="s">
        <v>530</v>
      </c>
      <c r="C77" s="704" t="s">
        <v>529</v>
      </c>
      <c r="D77" s="705"/>
      <c r="E77" s="705"/>
      <c r="F77" s="705"/>
      <c r="G77" s="705"/>
      <c r="H77" s="706"/>
      <c r="I77" s="577" t="s">
        <v>4762</v>
      </c>
    </row>
    <row r="78" spans="2:9" ht="18.75">
      <c r="B78" s="119" t="s">
        <v>520</v>
      </c>
      <c r="C78" s="704" t="s">
        <v>519</v>
      </c>
      <c r="D78" s="705"/>
      <c r="E78" s="705"/>
      <c r="F78" s="705"/>
      <c r="G78" s="705"/>
      <c r="H78" s="706"/>
      <c r="I78" s="577" t="s">
        <v>4762</v>
      </c>
    </row>
    <row r="79" spans="2:9" ht="18.75">
      <c r="B79" s="119" t="s">
        <v>508</v>
      </c>
      <c r="C79" s="704" t="s">
        <v>507</v>
      </c>
      <c r="D79" s="705"/>
      <c r="E79" s="705"/>
      <c r="F79" s="705"/>
      <c r="G79" s="705"/>
      <c r="H79" s="706"/>
      <c r="I79" s="318">
        <f>(OPD!H492+'NRC '!H489+Admin!H627+'Ped Ward'!H470)/(OPD!I492+'NRC '!I489+Admin!I627+'Ped Ward'!I470)</f>
        <v>1</v>
      </c>
    </row>
    <row r="80" spans="2:9" ht="18.75">
      <c r="B80" s="119" t="s">
        <v>464</v>
      </c>
      <c r="C80" s="704" t="s">
        <v>463</v>
      </c>
      <c r="D80" s="705"/>
      <c r="E80" s="705"/>
      <c r="F80" s="705"/>
      <c r="G80" s="705"/>
      <c r="H80" s="706"/>
      <c r="I80" s="577" t="s">
        <v>4762</v>
      </c>
    </row>
    <row r="81" spans="2:9" ht="18.75">
      <c r="B81" s="119" t="s">
        <v>450</v>
      </c>
      <c r="C81" s="704" t="s">
        <v>449</v>
      </c>
      <c r="D81" s="705"/>
      <c r="E81" s="705"/>
      <c r="F81" s="705"/>
      <c r="G81" s="705"/>
      <c r="H81" s="706"/>
      <c r="I81" s="577" t="s">
        <v>4762</v>
      </c>
    </row>
    <row r="82" spans="2:9" ht="18.75">
      <c r="B82" s="119" t="s">
        <v>412</v>
      </c>
      <c r="C82" s="704" t="s">
        <v>411</v>
      </c>
      <c r="D82" s="705"/>
      <c r="E82" s="705"/>
      <c r="F82" s="705"/>
      <c r="G82" s="705"/>
      <c r="H82" s="706"/>
      <c r="I82" s="318">
        <f>(OPD!H541+IPD!H486+Lab!H455)/(OPD!I541+IPD!I486+Lab!I455)</f>
        <v>1</v>
      </c>
    </row>
    <row r="83" spans="2:9" ht="18.75">
      <c r="B83" s="272" t="s">
        <v>2598</v>
      </c>
      <c r="C83" s="704" t="s">
        <v>338</v>
      </c>
      <c r="D83" s="705"/>
      <c r="E83" s="705"/>
      <c r="F83" s="705"/>
      <c r="G83" s="705"/>
      <c r="H83" s="706"/>
      <c r="I83" s="318">
        <f>('Emergency '!H541+OPD!H580+'NRC '!H525+OT!H524+IPD!H498+'Blood Bank'!H473+Lab!H467+'Radiology '!H462+Pharmacy!H471+'Auxillary services'!H457+Admin!H660+'Ped Ward'!H508+'Mortuary '!H426)/('Emergency '!I541+OPD!I580+'NRC '!I525+OT!I524+IPD!I498+'Blood Bank'!I473+Lab!I467+'Radiology '!I462+Pharmacy!I471+'Auxillary services'!I457+Admin!I660+'Mortuary '!I426+'Ped Ward'!I508)</f>
        <v>1</v>
      </c>
    </row>
    <row r="84" spans="2:9" ht="18.75">
      <c r="B84" s="119" t="s">
        <v>2595</v>
      </c>
      <c r="C84" s="704" t="s">
        <v>318</v>
      </c>
      <c r="D84" s="705"/>
      <c r="E84" s="705"/>
      <c r="F84" s="705"/>
      <c r="G84" s="705"/>
      <c r="H84" s="706"/>
      <c r="I84" s="318">
        <f>('Emergency '!H549+OPD!H588+'NRC '!H533+OT!H532+IPD!H506+'Blood Bank'!H481+Lab!H476+'Radiology '!H470+'Auxillary services'!H465+Admin!H685+'Ped Ward'!H516+'Mortuary '!H434)/('Emergency '!I549+OPD!I588+'NRC '!I533+OT!I532+IPD!I506+'Blood Bank'!I481+Lab!I476+'Radiology '!I470+'Auxillary services'!I465+Admin!I685+'Mortuary '!I434+'Ped Ward'!I516)</f>
        <v>1</v>
      </c>
    </row>
    <row r="85" spans="2:9" ht="18.75">
      <c r="B85" s="119" t="s">
        <v>2592</v>
      </c>
      <c r="C85" s="704" t="s">
        <v>294</v>
      </c>
      <c r="D85" s="705"/>
      <c r="E85" s="705"/>
      <c r="F85" s="705"/>
      <c r="G85" s="705"/>
      <c r="H85" s="706"/>
      <c r="I85" s="318">
        <f>('Emergency '!H559+OPD!H598+'NRC '!H545+OT!H548+IPD!H516+'Blood Bank'!H493+Lab!H488+'Radiology '!H479+'Auxillary services'!H473+Admin!H689+'Ped Ward'!H527+'Mortuary '!H443)/('Emergency '!I559+OPD!I598+'NRC '!I545+OT!I548+IPD!I516+'Blood Bank'!I493+Lab!I488+'Radiology '!I479+'Auxillary services'!I473+Admin!I689+'Mortuary '!I443+'Ped Ward'!I527)</f>
        <v>1</v>
      </c>
    </row>
    <row r="86" spans="2:9" ht="18.75">
      <c r="B86" s="119" t="s">
        <v>2587</v>
      </c>
      <c r="C86" s="704" t="s">
        <v>284</v>
      </c>
      <c r="D86" s="705"/>
      <c r="E86" s="705"/>
      <c r="F86" s="705"/>
      <c r="G86" s="705"/>
      <c r="H86" s="706"/>
      <c r="I86" s="318">
        <f>('Emergency '!H565+OPD!H603+'NRC '!H550+OT!H558+IPD!H521+'Blood Bank'!H499+Lab!H494+'Radiology '!H483+'Auxillary services'!H480+Admin!H696+'Ped Ward'!H532+'Mortuary '!H448)/('Emergency '!I565+OPD!I603+'NRC '!I550+OT!I558+IPD!I521+'Blood Bank'!I499+Lab!I494+'Radiology '!I483+'Auxillary services'!I480+Admin!I696+'Mortuary '!I448+'Ped Ward'!I532)</f>
        <v>1</v>
      </c>
    </row>
    <row r="87" spans="2:9" ht="18.75">
      <c r="B87" s="117" t="s">
        <v>2579</v>
      </c>
      <c r="C87" s="704" t="s">
        <v>262</v>
      </c>
      <c r="D87" s="705"/>
      <c r="E87" s="705"/>
      <c r="F87" s="705"/>
      <c r="G87" s="705"/>
      <c r="H87" s="706"/>
      <c r="I87" s="318">
        <f>('Emergency '!H576+OPD!H613+'NRC '!H561+OT!H577+IPD!H531+'Blood Bank'!H506+Lab!H502+'Radiology '!H487+Pharmacy!H490+'Auxillary services'!H486+Admin!H700+'Ped Ward'!H542+'Mortuary '!H456)/('Emergency '!I576+OPD!I613+'NRC '!I561+OT!I577+IPD!I531+'Blood Bank'!I506+Lab!I502+'Radiology '!I487+Pharmacy!I490+'Auxillary services'!I486+Admin!I700+'Mortuary '!I456+'Ped Ward'!I542)</f>
        <v>1</v>
      </c>
    </row>
    <row r="88" spans="2:9" ht="18.75">
      <c r="B88" s="117" t="s">
        <v>2576</v>
      </c>
      <c r="C88" s="704" t="s">
        <v>235</v>
      </c>
      <c r="D88" s="705"/>
      <c r="E88" s="705"/>
      <c r="F88" s="705"/>
      <c r="G88" s="705"/>
      <c r="H88" s="706"/>
      <c r="I88" s="318">
        <f>('Emergency '!H588+OPD!H626+'NRC '!H572+OT!H596+IPD!H542+'Blood Bank'!H517+Lab!H513+'Radiology '!H498+Pharmacy!H496+'Auxillary services'!H500+Admin!H706+'Ped Ward'!H553+'Mortuary '!H467)/('Emergency '!I588+OPD!I626+'NRC '!I572+OT!I596+IPD!I542+'Blood Bank'!I517+Lab!I513+'Radiology '!I498+Pharmacy!I496+'Auxillary services'!I500+Admin!I706+'Mortuary '!I467+'Ped Ward'!I553)</f>
        <v>1</v>
      </c>
    </row>
    <row r="89" spans="2:9" ht="18.75">
      <c r="B89" s="68" t="s">
        <v>213</v>
      </c>
      <c r="C89" s="704" t="s">
        <v>212</v>
      </c>
      <c r="D89" s="705"/>
      <c r="E89" s="705"/>
      <c r="F89" s="705"/>
      <c r="G89" s="705"/>
      <c r="H89" s="706"/>
      <c r="I89" s="318">
        <f>('Emergency '!H605+OPD!H642+'NRC '!H588+OT!H610+IPD!H558+'Blood Bank'!H533+Lab!H531+'Radiology '!H507+Pharmacy!H504+'Auxillary services'!H511+Admin!H729+'Ped Ward'!H569+'Mortuary '!H484)/('Emergency '!I605+OPD!I642+'NRC '!I588+OT!I610+IPD!I558+'Blood Bank'!I533+Lab!I531+'Radiology '!I507+Pharmacy!I504+'Auxillary services'!I511+Admin!I729+'Mortuary '!I484+'Ped Ward'!I569)</f>
        <v>1</v>
      </c>
    </row>
    <row r="90" spans="2:9" ht="18.75">
      <c r="B90" s="27" t="s">
        <v>206</v>
      </c>
      <c r="C90" s="704" t="s">
        <v>205</v>
      </c>
      <c r="D90" s="705"/>
      <c r="E90" s="705"/>
      <c r="F90" s="705"/>
      <c r="G90" s="705"/>
      <c r="H90" s="706"/>
      <c r="I90" s="318">
        <f>(OPD!H645+'NRC '!H591+IPD!H561+'Blood Bank'!H536+Lab!H534+'Radiology '!H510+Pharmacy!H507+'Auxillary services'!H514+Admin!H746+'Ped Ward'!H572)/(OPD!I645+'NRC '!I591+IPD!I561+'Blood Bank'!I536+Lab!I534+'Radiology '!I510+Pharmacy!I507+'Auxillary services'!I514+Admin!I746+'Ped Ward'!I572)</f>
        <v>1</v>
      </c>
    </row>
    <row r="91" spans="2:9" ht="18.75">
      <c r="B91" s="27" t="s">
        <v>2567</v>
      </c>
      <c r="C91" s="704" t="s">
        <v>196</v>
      </c>
      <c r="D91" s="705"/>
      <c r="E91" s="705"/>
      <c r="F91" s="705"/>
      <c r="G91" s="705"/>
      <c r="H91" s="706"/>
      <c r="I91" s="318">
        <f>('Emergency '!H612+OPD!H649+'NRC '!H595+OT!H617+IPD!H565+'Blood Bank'!H541+Lab!H539+'Radiology '!H515+Pharmacy!H511+'Auxillary services'!H519+Admin!H760+'Ped Ward'!H576+'Mortuary '!H491)/('Emergency '!I612+OPD!I649+'NRC '!I595+OT!I617+IPD!I565+'Blood Bank'!I541+Lab!I539+'Radiology '!I515+Pharmacy!I511+'Auxillary services'!I519+Admin!I760+'Mortuary '!I491+'Ped Ward'!I576)</f>
        <v>1</v>
      </c>
    </row>
    <row r="92" spans="2:9" ht="18.75">
      <c r="B92" s="27" t="s">
        <v>2555</v>
      </c>
      <c r="C92" s="704" t="s">
        <v>183</v>
      </c>
      <c r="D92" s="705"/>
      <c r="E92" s="705"/>
      <c r="F92" s="705"/>
      <c r="G92" s="705"/>
      <c r="H92" s="706"/>
      <c r="I92" s="318">
        <f>('Emergency '!H618+OPD!H655+'NRC '!H600+OT!H622+IPD!H570+'Blood Bank'!H550+Lab!H552+'Radiology '!H520+Pharmacy!H516+Admin!H765 +'Ped Ward'!H581+'Mortuary '!H496)/('Emergency '!I618+OPD!I655+'NRC '!I600+OT!I622+IPD!I570+'Blood Bank'!I550+Lab!I552+'Radiology '!I520+Pharmacy!I516+Admin!I765+'Mortuary '!I496+'Ped Ward'!I581)</f>
        <v>1</v>
      </c>
    </row>
    <row r="93" spans="2:9" ht="18.75">
      <c r="B93" s="27" t="s">
        <v>4728</v>
      </c>
      <c r="C93" s="704" t="s">
        <v>153</v>
      </c>
      <c r="D93" s="705"/>
      <c r="E93" s="705"/>
      <c r="F93" s="705"/>
      <c r="G93" s="705"/>
      <c r="H93" s="706"/>
      <c r="I93" s="318">
        <f>('Emergency '!H636+OPD!H673+'NRC '!H618+OT!H637+IPD!H586+'Blood Bank'!H565+Lab!H579+'Radiology '!H537+Pharmacy!H534+'Auxillary services'!H561+Admin!H777+'Ped Ward'!H601+'Mortuary '!H513)/('Emergency '!I636+OPD!I673+'NRC '!I618+OT!I637+IPD!I586+'Blood Bank'!I565+Lab!I579+'Radiology '!I537+Pharmacy!I534+'Auxillary services'!I561+Admin!I777+'Mortuary '!I513+'Ped Ward'!I601)</f>
        <v>1</v>
      </c>
    </row>
    <row r="94" spans="2:9" ht="18.75">
      <c r="B94" s="27" t="s">
        <v>2535</v>
      </c>
      <c r="C94" s="704" t="s">
        <v>142</v>
      </c>
      <c r="D94" s="705"/>
      <c r="E94" s="705"/>
      <c r="F94" s="705"/>
      <c r="G94" s="705"/>
      <c r="H94" s="706"/>
      <c r="I94" s="318">
        <f>('Emergency '!H640+OPD!H677+'NRC '!H622+OT!H641+IPD!H590+'Blood Bank'!H569+Lab!H583+'Radiology '!H541+Pharmacy!H538+'Auxillary services'!H565+Admin!H781+'Ped Ward'!H601+'Mortuary '!H513+'Ped Ward'!H605+'Mortuary '!H517)/('Emergency '!I640+OPD!I677+'NRC '!I622+OT!I641+IPD!I590+'Blood Bank'!I569+Lab!I583+'Radiology '!I541+Pharmacy!I538+'Auxillary services'!I565+Admin!I781+'Mortuary '!I513+'Ped Ward'!I601+'Mortuary '!I517+'Ped Ward'!I605)</f>
        <v>1</v>
      </c>
    </row>
    <row r="95" spans="2:9" ht="18.75">
      <c r="B95" s="27" t="s">
        <v>2528</v>
      </c>
      <c r="C95" s="704" t="s">
        <v>124</v>
      </c>
      <c r="D95" s="705"/>
      <c r="E95" s="705"/>
      <c r="F95" s="705"/>
      <c r="G95" s="705"/>
      <c r="H95" s="706"/>
      <c r="I95" s="318">
        <f>('Emergency '!H648+OPD!H684+'NRC '!H630+OT!H647+IPD!H598+'Blood Bank'!H575+Lab!H589+'Radiology '!H547+Pharmacy!H545+'Auxillary services'!H572+Admin!H801+'Ped Ward'!H613+'Mortuary '!H523)/('Emergency '!I648+OPD!I684+'NRC '!I630+OT!I647+IPD!I598+'Blood Bank'!I575+Lab!I589+'Radiology '!I547+Pharmacy!I545+'Auxillary services'!I572+Admin!I801+'Mortuary '!I523+'Ped Ward'!I613)</f>
        <v>1</v>
      </c>
    </row>
    <row r="96" spans="2:9" ht="18.75">
      <c r="B96" s="27" t="s">
        <v>2525</v>
      </c>
      <c r="C96" s="704" t="s">
        <v>115</v>
      </c>
      <c r="D96" s="705"/>
      <c r="E96" s="705"/>
      <c r="F96" s="705"/>
      <c r="G96" s="705"/>
      <c r="H96" s="706"/>
      <c r="I96" s="318">
        <f>('Emergency '!H653+OPD!H689+'NRC '!H635+OT!H652+IPD!H603+'Blood Bank'!H580+Lab!H594+'Radiology '!H555+Pharmacy!H550+'Auxillary services'!H577+Admin!H809+'Ped Ward'!H618+'Mortuary '!H527)/('Emergency '!I653+OPD!I689+'NRC '!I635+OT!I652+IPD!I603+'Blood Bank'!I580+Lab!I594+'Radiology '!I555+Pharmacy!I550+'Auxillary services'!I577+Admin!I809+ 'Mortuary '!I527+'Ped Ward'!I618)</f>
        <v>1</v>
      </c>
    </row>
    <row r="97" spans="2:9" ht="15.75" customHeight="1">
      <c r="B97" s="117" t="s">
        <v>5160</v>
      </c>
      <c r="C97" s="704" t="s">
        <v>5161</v>
      </c>
      <c r="D97" s="705"/>
      <c r="E97" s="705"/>
      <c r="F97" s="705"/>
      <c r="G97" s="705"/>
      <c r="H97" s="706"/>
      <c r="I97" s="318">
        <f>(Admin!H817)/(Admin!I817)</f>
        <v>1</v>
      </c>
    </row>
    <row r="98" spans="2:9" ht="15.75" customHeight="1">
      <c r="B98" s="68" t="s">
        <v>5310</v>
      </c>
      <c r="C98" s="704" t="s">
        <v>5187</v>
      </c>
      <c r="D98" s="705"/>
      <c r="E98" s="705"/>
      <c r="F98" s="705"/>
      <c r="G98" s="705"/>
      <c r="H98" s="706"/>
      <c r="I98" s="318">
        <f>('Emergency '!H664+OPD!H700+IPD!H614+'Ped Ward'!H629+'NRC '!H646+OT!H662+'Blood Bank'!H591+Lab!H605+'Radiology '!H566+Pharmacy!H561+'Auxillary services'!H588+'Mortuary '!H537+Admin!H824)/(Admin!I824+'Mortuary '!I537+'Auxillary services'!I588+Pharmacy!I561+'Radiology '!I566+Lab!I605+'Blood Bank'!I591+OT!I662+'NRC '!I646+'Ped Ward'!I629+IPD!I614+OPD!I700+'Emergency '!I664)</f>
        <v>1</v>
      </c>
    </row>
    <row r="99" spans="2:9" ht="18.75">
      <c r="B99" s="17" t="s">
        <v>2522</v>
      </c>
      <c r="C99" s="707" t="s">
        <v>103</v>
      </c>
      <c r="D99" s="708"/>
      <c r="E99" s="708"/>
      <c r="F99" s="708"/>
      <c r="G99" s="708"/>
      <c r="H99" s="709"/>
      <c r="I99" s="318">
        <f>('Emergency '!H676+OPD!H712+'NRC '!H658+OT!H674+IPD!H626+'Blood Bank'!H603+Lab!H617+'Radiology '!H578+Pharmacy!H573+'Auxillary services'!H600+Admin!H836+'Ped Ward'!H641+'Mortuary '!H549)/('Emergency '!I676+OPD!I712+'NRC '!I658+OT!I674+IPD!I626+'Blood Bank'!I603+Lab!I617+'Radiology '!I578+Pharmacy!I573+'Auxillary services'!I600+Admin!I836+'Mortuary '!I549+'Ped Ward'!I641)</f>
        <v>1</v>
      </c>
    </row>
    <row r="100" spans="2:9" ht="18.75">
      <c r="B100" s="18" t="s">
        <v>2507</v>
      </c>
      <c r="C100" s="704" t="s">
        <v>88</v>
      </c>
      <c r="D100" s="705"/>
      <c r="E100" s="705"/>
      <c r="F100" s="705"/>
      <c r="G100" s="705"/>
      <c r="H100" s="706"/>
      <c r="I100" s="318">
        <f>('Emergency '!H687+OPD!H721+'NRC '!H664+OT!H680+IPD!H631+'Blood Bank'!H612+Lab!H628+'Radiology '!H586+Pharmacy!H578+'Auxillary services'!H607+Admin!H848+'Ped Ward'!H649+'Mortuary '!H554)/('Emergency '!I687+OPD!I721+'NRC '!I664+OT!I680+IPD!I631+'Blood Bank'!I612+Lab!I628+'Radiology '!I586+Pharmacy!I578+'Auxillary services'!I607+Admin!I848+'Mortuary '!I554+'Ped Ward'!I649)</f>
        <v>1</v>
      </c>
    </row>
    <row r="101" spans="2:9" ht="18.75">
      <c r="B101" s="18" t="s">
        <v>2498</v>
      </c>
      <c r="C101" s="704" t="s">
        <v>71</v>
      </c>
      <c r="D101" s="705"/>
      <c r="E101" s="705"/>
      <c r="F101" s="705"/>
      <c r="G101" s="705"/>
      <c r="H101" s="706"/>
      <c r="I101" s="318">
        <f>('Emergency '!H694+OPD!H734+'NRC '!H674+OT!H688+IPD!H637+'Blood Bank'!H618+Lab!H636+'Radiology '!H593+Pharmacy!H583+'Auxillary services'!H613+Admin!H854+'Ped Ward'!H655)/('Emergency '!I694+OPD!I734+'NRC '!I674+OT!I688+IPD!I637+'Blood Bank'!I618+Lab!I636+'Radiology '!I593+Pharmacy!I583+'Auxillary services'!I613+Admin!I854+'Ped Ward'!I655)</f>
        <v>1</v>
      </c>
    </row>
    <row r="102" spans="2:9" ht="18.75">
      <c r="B102" s="18" t="s">
        <v>2486</v>
      </c>
      <c r="C102" s="704" t="s">
        <v>59</v>
      </c>
      <c r="D102" s="705"/>
      <c r="E102" s="705"/>
      <c r="F102" s="705"/>
      <c r="G102" s="705"/>
      <c r="H102" s="706"/>
      <c r="I102" s="318">
        <f>('Emergency '!H698+OPD!H741+'NRC '!H680+OT!H698+IPD!H642+'Blood Bank'!H625+Lab!H643+'Radiology '!H601+Pharmacy!H589+'Auxillary services'!H617+Admin!H861+'Ped Ward'!H664+'Mortuary '!H561)/('Emergency '!I698+OPD!I741+'NRC '!I680+OT!I698+IPD!I642+'Blood Bank'!I625+Lab!I643+'Radiology '!I601+Pharmacy!I589+'Auxillary services'!I617+Admin!I861+'Mortuary '!I561+'Ped Ward'!I664)</f>
        <v>1</v>
      </c>
    </row>
    <row r="103" spans="2:9">
      <c r="I103" s="318"/>
    </row>
  </sheetData>
  <sheetProtection algorithmName="SHA-512" hashValue="7AJ+sIBhyABhVdKpAItI1D9YkCBJCczcSe9oLuYVumJXNbQ2z3fh0nOfTtiUhcj7kzKHUh4rKfgL7DEjC98SLg==" saltValue="tWGNiyOXBaUaJhBRNS9qfQ==" spinCount="100000" sheet="1" objects="1" scenarios="1"/>
  <customSheetViews>
    <customSheetView guid="{5A5334BF-4161-4474-AB11-E32AC1D8DA20}" scale="90" hiddenRows="1" topLeftCell="C19">
      <selection activeCell="I98" sqref="I98"/>
      <pageMargins left="0.7" right="0.7" top="0.75" bottom="0.75" header="0.3" footer="0.3"/>
    </customSheetView>
  </customSheetViews>
  <mergeCells count="82">
    <mergeCell ref="C29:H29"/>
    <mergeCell ref="C30:H30"/>
    <mergeCell ref="C31:H31"/>
    <mergeCell ref="C21:F21"/>
    <mergeCell ref="C3:G3"/>
    <mergeCell ref="E6:E7"/>
    <mergeCell ref="E8:E9"/>
    <mergeCell ref="C17:F17"/>
    <mergeCell ref="C20:F20"/>
    <mergeCell ref="G1:G2"/>
    <mergeCell ref="C1:F2"/>
    <mergeCell ref="C33:H33"/>
    <mergeCell ref="C34:H34"/>
    <mergeCell ref="C32:H32"/>
    <mergeCell ref="C35:H35"/>
    <mergeCell ref="C36:H36"/>
    <mergeCell ref="C37:H37"/>
    <mergeCell ref="C38:H38"/>
    <mergeCell ref="C39:H39"/>
    <mergeCell ref="C41:H41"/>
    <mergeCell ref="C42:H42"/>
    <mergeCell ref="C40:H40"/>
    <mergeCell ref="C43:H43"/>
    <mergeCell ref="C44:H44"/>
    <mergeCell ref="C45:H45"/>
    <mergeCell ref="C46:H46"/>
    <mergeCell ref="C48:H48"/>
    <mergeCell ref="C47:G47"/>
    <mergeCell ref="C49:H49"/>
    <mergeCell ref="C50:H50"/>
    <mergeCell ref="C51:H51"/>
    <mergeCell ref="C52:H52"/>
    <mergeCell ref="C53:H53"/>
    <mergeCell ref="C54:H54"/>
    <mergeCell ref="C55:H55"/>
    <mergeCell ref="C56:H56"/>
    <mergeCell ref="C57:H57"/>
    <mergeCell ref="C58:H58"/>
    <mergeCell ref="C59:H59"/>
    <mergeCell ref="C60:H60"/>
    <mergeCell ref="C61:H61"/>
    <mergeCell ref="C62:H62"/>
    <mergeCell ref="C63:H63"/>
    <mergeCell ref="C64:H64"/>
    <mergeCell ref="C65:H65"/>
    <mergeCell ref="C66:H66"/>
    <mergeCell ref="C67:H67"/>
    <mergeCell ref="C68:H68"/>
    <mergeCell ref="C69:H69"/>
    <mergeCell ref="C70:H70"/>
    <mergeCell ref="C71:H71"/>
    <mergeCell ref="C72:H72"/>
    <mergeCell ref="C73:H73"/>
    <mergeCell ref="C74:H74"/>
    <mergeCell ref="C75:H75"/>
    <mergeCell ref="C76:H76"/>
    <mergeCell ref="C77:H77"/>
    <mergeCell ref="C78:H78"/>
    <mergeCell ref="C79:H79"/>
    <mergeCell ref="C80:H80"/>
    <mergeCell ref="C81:H81"/>
    <mergeCell ref="C82:H82"/>
    <mergeCell ref="C83:H83"/>
    <mergeCell ref="C84:H84"/>
    <mergeCell ref="C85:H85"/>
    <mergeCell ref="C86:H86"/>
    <mergeCell ref="C87:H87"/>
    <mergeCell ref="C88:H88"/>
    <mergeCell ref="C89:H89"/>
    <mergeCell ref="C90:H90"/>
    <mergeCell ref="C91:H91"/>
    <mergeCell ref="C92:H92"/>
    <mergeCell ref="C93:H93"/>
    <mergeCell ref="C101:H101"/>
    <mergeCell ref="C102:H102"/>
    <mergeCell ref="C94:H94"/>
    <mergeCell ref="C95:H95"/>
    <mergeCell ref="C96:H96"/>
    <mergeCell ref="C99:H99"/>
    <mergeCell ref="C100:H100"/>
    <mergeCell ref="C97:H97"/>
    <mergeCell ref="C98:H98"/>
  </mergeCells>
  <dataValidations disablePrompts="1" count="1">
    <dataValidation type="list" allowBlank="1" showInputMessage="1" showErrorMessage="1" sqref="E29:E102" xr:uid="{00000000-0002-0000-0000-000000000000}">
      <formula1>$A$673:$A$675</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filterMode="1"/>
  <dimension ref="A1:N764"/>
  <sheetViews>
    <sheetView showGridLines="0" topLeftCell="A8" zoomScale="80" zoomScaleNormal="80" zoomScalePageLayoutView="60" workbookViewId="0">
      <selection activeCell="F378" sqref="F378"/>
    </sheetView>
  </sheetViews>
  <sheetFormatPr defaultColWidth="9.140625" defaultRowHeight="15"/>
  <cols>
    <col min="1" max="1" width="11.7109375" style="11" customWidth="1"/>
    <col min="2" max="2" width="28.7109375" style="8" customWidth="1"/>
    <col min="3" max="3" width="27.7109375" style="8" customWidth="1"/>
    <col min="4" max="4" width="13.7109375" style="518" customWidth="1"/>
    <col min="5" max="5" width="12" style="8" customWidth="1"/>
    <col min="6" max="6" width="25.42578125" style="8" customWidth="1"/>
    <col min="7" max="7" width="19" style="8" customWidth="1"/>
    <col min="8" max="9" width="9.28515625" style="580" customWidth="1"/>
    <col min="10" max="10" width="9.140625" style="524"/>
    <col min="11" max="16384" width="9.140625" style="8"/>
  </cols>
  <sheetData>
    <row r="1" spans="1:10" ht="33.75">
      <c r="A1" s="725" t="s">
        <v>4733</v>
      </c>
      <c r="B1" s="726"/>
      <c r="C1" s="726"/>
      <c r="D1" s="726"/>
      <c r="E1" s="726"/>
      <c r="F1" s="726"/>
      <c r="G1" s="726"/>
      <c r="H1" s="727"/>
      <c r="I1" s="728"/>
    </row>
    <row r="2" spans="1:10" ht="46.15" hidden="1" customHeight="1">
      <c r="A2" s="729" t="s">
        <v>4379</v>
      </c>
      <c r="B2" s="730"/>
      <c r="C2" s="730"/>
      <c r="D2" s="315"/>
      <c r="E2" s="316"/>
      <c r="F2" s="316"/>
      <c r="G2" s="317" t="s">
        <v>4729</v>
      </c>
      <c r="H2" s="576"/>
      <c r="I2" s="576"/>
      <c r="J2" s="8"/>
    </row>
    <row r="3" spans="1:10" ht="37.9" customHeight="1">
      <c r="A3" s="774" t="s">
        <v>4734</v>
      </c>
      <c r="B3" s="775"/>
      <c r="C3" s="775"/>
      <c r="D3" s="775"/>
      <c r="E3" s="775"/>
      <c r="F3" s="775"/>
      <c r="G3" s="775"/>
      <c r="H3" s="776">
        <v>1</v>
      </c>
      <c r="I3" s="777"/>
    </row>
    <row r="4" spans="1:10" ht="33.6" customHeight="1">
      <c r="A4" s="731" t="s">
        <v>4735</v>
      </c>
      <c r="B4" s="731"/>
      <c r="C4" s="731"/>
      <c r="D4" s="731"/>
      <c r="E4" s="731"/>
      <c r="F4" s="731"/>
      <c r="G4" s="731"/>
      <c r="H4" s="732"/>
      <c r="I4" s="732"/>
    </row>
    <row r="5" spans="1:10" ht="45.6" customHeight="1">
      <c r="A5" s="811" t="s">
        <v>4730</v>
      </c>
      <c r="B5" s="811"/>
      <c r="C5" s="741"/>
      <c r="D5" s="741"/>
      <c r="E5" s="741"/>
      <c r="F5" s="453" t="s">
        <v>4739</v>
      </c>
      <c r="G5" s="741"/>
      <c r="H5" s="742"/>
      <c r="I5" s="742"/>
    </row>
    <row r="6" spans="1:10" ht="51" customHeight="1">
      <c r="A6" s="812" t="s">
        <v>4731</v>
      </c>
      <c r="B6" s="813"/>
      <c r="C6" s="814"/>
      <c r="D6" s="814"/>
      <c r="E6" s="814"/>
      <c r="F6" s="454" t="s">
        <v>4744</v>
      </c>
      <c r="G6" s="741"/>
      <c r="H6" s="742"/>
      <c r="I6" s="742"/>
    </row>
    <row r="7" spans="1:10" ht="54" customHeight="1" thickBot="1">
      <c r="A7" s="743" t="s">
        <v>4741</v>
      </c>
      <c r="B7" s="743"/>
      <c r="C7" s="744"/>
      <c r="D7" s="744"/>
      <c r="E7" s="744"/>
      <c r="F7" s="454" t="s">
        <v>4740</v>
      </c>
      <c r="G7" s="741"/>
      <c r="H7" s="742"/>
      <c r="I7" s="742"/>
    </row>
    <row r="8" spans="1:10" ht="38.450000000000003" customHeight="1">
      <c r="A8" s="806" t="s">
        <v>4758</v>
      </c>
      <c r="B8" s="807"/>
      <c r="C8" s="807"/>
      <c r="D8" s="807"/>
      <c r="E8" s="807"/>
      <c r="F8" s="808"/>
      <c r="G8" s="808"/>
      <c r="H8" s="809"/>
      <c r="I8" s="810"/>
    </row>
    <row r="9" spans="1:10" ht="33.4" customHeight="1">
      <c r="A9" s="778" t="s">
        <v>43</v>
      </c>
      <c r="B9" s="779"/>
      <c r="C9" s="779"/>
      <c r="D9" s="779"/>
      <c r="E9" s="779"/>
      <c r="F9" s="780" t="s">
        <v>4732</v>
      </c>
      <c r="G9" s="780"/>
      <c r="H9" s="781"/>
      <c r="I9" s="781"/>
    </row>
    <row r="10" spans="1:10" ht="25.9" customHeight="1">
      <c r="A10" s="455" t="s">
        <v>42</v>
      </c>
      <c r="B10" s="456" t="s">
        <v>41</v>
      </c>
      <c r="C10" s="802">
        <f>'Emergency '!D718</f>
        <v>1</v>
      </c>
      <c r="D10" s="802"/>
      <c r="E10" s="803"/>
      <c r="F10" s="782">
        <f>D726</f>
        <v>1</v>
      </c>
      <c r="G10" s="783"/>
      <c r="H10" s="784"/>
      <c r="I10" s="785"/>
    </row>
    <row r="11" spans="1:10" ht="25.9" customHeight="1">
      <c r="A11" s="455" t="s">
        <v>40</v>
      </c>
      <c r="B11" s="456" t="s">
        <v>39</v>
      </c>
      <c r="C11" s="802">
        <f>'Emergency '!D719</f>
        <v>1</v>
      </c>
      <c r="D11" s="802"/>
      <c r="E11" s="803"/>
      <c r="F11" s="786"/>
      <c r="G11" s="787"/>
      <c r="H11" s="788"/>
      <c r="I11" s="789"/>
    </row>
    <row r="12" spans="1:10" ht="25.9" customHeight="1">
      <c r="A12" s="455" t="s">
        <v>38</v>
      </c>
      <c r="B12" s="456" t="s">
        <v>37</v>
      </c>
      <c r="C12" s="802">
        <f>'Emergency '!D720</f>
        <v>1</v>
      </c>
      <c r="D12" s="802"/>
      <c r="E12" s="803"/>
      <c r="F12" s="786"/>
      <c r="G12" s="787"/>
      <c r="H12" s="788"/>
      <c r="I12" s="789"/>
    </row>
    <row r="13" spans="1:10" ht="25.9" customHeight="1">
      <c r="A13" s="455" t="s">
        <v>36</v>
      </c>
      <c r="B13" s="456" t="s">
        <v>35</v>
      </c>
      <c r="C13" s="802">
        <f>'Emergency '!D721</f>
        <v>1</v>
      </c>
      <c r="D13" s="802"/>
      <c r="E13" s="803"/>
      <c r="F13" s="786"/>
      <c r="G13" s="787"/>
      <c r="H13" s="788"/>
      <c r="I13" s="789"/>
    </row>
    <row r="14" spans="1:10" ht="25.9" customHeight="1">
      <c r="A14" s="455" t="s">
        <v>34</v>
      </c>
      <c r="B14" s="456" t="s">
        <v>33</v>
      </c>
      <c r="C14" s="802">
        <f>'Emergency '!D722</f>
        <v>1</v>
      </c>
      <c r="D14" s="802"/>
      <c r="E14" s="803"/>
      <c r="F14" s="786"/>
      <c r="G14" s="787"/>
      <c r="H14" s="788"/>
      <c r="I14" s="789"/>
    </row>
    <row r="15" spans="1:10" ht="25.9" customHeight="1">
      <c r="A15" s="455" t="s">
        <v>31</v>
      </c>
      <c r="B15" s="456" t="s">
        <v>24</v>
      </c>
      <c r="C15" s="802">
        <f>'Emergency '!D723</f>
        <v>1</v>
      </c>
      <c r="D15" s="802"/>
      <c r="E15" s="803"/>
      <c r="F15" s="786"/>
      <c r="G15" s="787"/>
      <c r="H15" s="788"/>
      <c r="I15" s="789"/>
    </row>
    <row r="16" spans="1:10" ht="42" customHeight="1">
      <c r="A16" s="455" t="s">
        <v>30</v>
      </c>
      <c r="B16" s="456" t="s">
        <v>32</v>
      </c>
      <c r="C16" s="802">
        <f>'Emergency '!D724</f>
        <v>1</v>
      </c>
      <c r="D16" s="802"/>
      <c r="E16" s="803"/>
      <c r="F16" s="786"/>
      <c r="G16" s="787"/>
      <c r="H16" s="788"/>
      <c r="I16" s="789"/>
    </row>
    <row r="17" spans="1:9" ht="26.45" customHeight="1" thickBot="1">
      <c r="A17" s="457" t="s">
        <v>28</v>
      </c>
      <c r="B17" s="458" t="s">
        <v>27</v>
      </c>
      <c r="C17" s="804">
        <f>'Emergency '!D725</f>
        <v>1</v>
      </c>
      <c r="D17" s="804"/>
      <c r="E17" s="805"/>
      <c r="F17" s="790"/>
      <c r="G17" s="791"/>
      <c r="H17" s="792"/>
      <c r="I17" s="793"/>
    </row>
    <row r="18" spans="1:9" ht="19.899999999999999" customHeight="1">
      <c r="A18" s="798"/>
      <c r="B18" s="799"/>
      <c r="C18" s="799"/>
      <c r="D18" s="799"/>
      <c r="E18" s="799"/>
      <c r="F18" s="799"/>
      <c r="G18" s="799"/>
      <c r="H18" s="800"/>
      <c r="I18" s="801"/>
    </row>
    <row r="19" spans="1:9" ht="28.9" customHeight="1">
      <c r="A19" s="459"/>
      <c r="B19" s="764" t="s">
        <v>4736</v>
      </c>
      <c r="C19" s="764"/>
      <c r="D19" s="765"/>
      <c r="E19" s="764"/>
      <c r="F19" s="764"/>
      <c r="G19" s="764"/>
      <c r="H19" s="766"/>
      <c r="I19" s="766"/>
    </row>
    <row r="20" spans="1:9" ht="28.15" customHeight="1">
      <c r="A20" s="460">
        <v>1</v>
      </c>
      <c r="B20" s="745"/>
      <c r="C20" s="745"/>
      <c r="D20" s="745"/>
      <c r="E20" s="745"/>
      <c r="F20" s="745"/>
      <c r="G20" s="745"/>
      <c r="H20" s="746"/>
      <c r="I20" s="746"/>
    </row>
    <row r="21" spans="1:9" ht="28.15" customHeight="1">
      <c r="A21" s="460">
        <v>2</v>
      </c>
      <c r="B21" s="745"/>
      <c r="C21" s="745"/>
      <c r="D21" s="745"/>
      <c r="E21" s="745"/>
      <c r="F21" s="745"/>
      <c r="G21" s="745"/>
      <c r="H21" s="746"/>
      <c r="I21" s="746"/>
    </row>
    <row r="22" spans="1:9" ht="28.15" customHeight="1">
      <c r="A22" s="460">
        <v>3</v>
      </c>
      <c r="B22" s="745"/>
      <c r="C22" s="745"/>
      <c r="D22" s="745"/>
      <c r="E22" s="745"/>
      <c r="F22" s="745"/>
      <c r="G22" s="745"/>
      <c r="H22" s="746"/>
      <c r="I22" s="746"/>
    </row>
    <row r="23" spans="1:9" ht="28.15" customHeight="1">
      <c r="A23" s="460">
        <v>4</v>
      </c>
      <c r="B23" s="745"/>
      <c r="C23" s="745"/>
      <c r="D23" s="745"/>
      <c r="E23" s="745"/>
      <c r="F23" s="745"/>
      <c r="G23" s="745"/>
      <c r="H23" s="746"/>
      <c r="I23" s="746"/>
    </row>
    <row r="24" spans="1:9" ht="28.15" customHeight="1">
      <c r="A24" s="460">
        <v>5</v>
      </c>
      <c r="B24" s="745"/>
      <c r="C24" s="745"/>
      <c r="D24" s="745"/>
      <c r="E24" s="745"/>
      <c r="F24" s="745"/>
      <c r="G24" s="745"/>
      <c r="H24" s="746"/>
      <c r="I24" s="746"/>
    </row>
    <row r="25" spans="1:9" ht="28.15" customHeight="1">
      <c r="A25" s="459"/>
      <c r="B25" s="767" t="s">
        <v>4738</v>
      </c>
      <c r="C25" s="768"/>
      <c r="D25" s="769"/>
      <c r="E25" s="768"/>
      <c r="F25" s="768"/>
      <c r="G25" s="768"/>
      <c r="H25" s="770"/>
      <c r="I25" s="771"/>
    </row>
    <row r="26" spans="1:9" ht="28.15" customHeight="1">
      <c r="A26" s="460">
        <v>1</v>
      </c>
      <c r="B26" s="745"/>
      <c r="C26" s="745"/>
      <c r="D26" s="745"/>
      <c r="E26" s="745"/>
      <c r="F26" s="745"/>
      <c r="G26" s="745"/>
      <c r="H26" s="746"/>
      <c r="I26" s="746"/>
    </row>
    <row r="27" spans="1:9" ht="28.15" customHeight="1">
      <c r="A27" s="460">
        <v>2</v>
      </c>
      <c r="B27" s="745"/>
      <c r="C27" s="745"/>
      <c r="D27" s="745"/>
      <c r="E27" s="745"/>
      <c r="F27" s="745"/>
      <c r="G27" s="745"/>
      <c r="H27" s="746"/>
      <c r="I27" s="746"/>
    </row>
    <row r="28" spans="1:9" ht="28.15" customHeight="1">
      <c r="A28" s="460">
        <v>3</v>
      </c>
      <c r="B28" s="745"/>
      <c r="C28" s="745"/>
      <c r="D28" s="745"/>
      <c r="E28" s="745"/>
      <c r="F28" s="745"/>
      <c r="G28" s="745"/>
      <c r="H28" s="746"/>
      <c r="I28" s="746"/>
    </row>
    <row r="29" spans="1:9" ht="28.15" customHeight="1">
      <c r="A29" s="460">
        <v>4</v>
      </c>
      <c r="B29" s="794"/>
      <c r="C29" s="795"/>
      <c r="D29" s="795"/>
      <c r="E29" s="795"/>
      <c r="F29" s="795"/>
      <c r="G29" s="795"/>
      <c r="H29" s="796"/>
      <c r="I29" s="797"/>
    </row>
    <row r="30" spans="1:9" ht="28.15" customHeight="1">
      <c r="A30" s="460">
        <v>5</v>
      </c>
      <c r="B30" s="794"/>
      <c r="C30" s="795"/>
      <c r="D30" s="795"/>
      <c r="E30" s="795"/>
      <c r="F30" s="795"/>
      <c r="G30" s="795"/>
      <c r="H30" s="796"/>
      <c r="I30" s="797"/>
    </row>
    <row r="31" spans="1:9" ht="28.15" customHeight="1">
      <c r="A31" s="459"/>
      <c r="B31" s="764" t="s">
        <v>4737</v>
      </c>
      <c r="C31" s="764"/>
      <c r="D31" s="765"/>
      <c r="E31" s="764"/>
      <c r="F31" s="764"/>
      <c r="G31" s="764"/>
      <c r="H31" s="766"/>
      <c r="I31" s="766"/>
    </row>
    <row r="32" spans="1:9" ht="28.15" customHeight="1">
      <c r="A32" s="460">
        <v>1</v>
      </c>
      <c r="B32" s="745"/>
      <c r="C32" s="745"/>
      <c r="D32" s="745"/>
      <c r="E32" s="745"/>
      <c r="F32" s="745"/>
      <c r="G32" s="745"/>
      <c r="H32" s="746"/>
      <c r="I32" s="746"/>
    </row>
    <row r="33" spans="1:10" ht="28.15" customHeight="1">
      <c r="A33" s="460">
        <v>2</v>
      </c>
      <c r="B33" s="745"/>
      <c r="C33" s="745"/>
      <c r="D33" s="745"/>
      <c r="E33" s="745"/>
      <c r="F33" s="745"/>
      <c r="G33" s="745"/>
      <c r="H33" s="746"/>
      <c r="I33" s="746"/>
    </row>
    <row r="34" spans="1:10" ht="28.15" customHeight="1">
      <c r="A34" s="460">
        <v>3</v>
      </c>
      <c r="B34" s="745"/>
      <c r="C34" s="745"/>
      <c r="D34" s="745"/>
      <c r="E34" s="745"/>
      <c r="F34" s="745"/>
      <c r="G34" s="745"/>
      <c r="H34" s="746"/>
      <c r="I34" s="746"/>
    </row>
    <row r="35" spans="1:10" ht="28.15" customHeight="1">
      <c r="A35" s="460">
        <v>4</v>
      </c>
      <c r="B35" s="745"/>
      <c r="C35" s="745"/>
      <c r="D35" s="745"/>
      <c r="E35" s="745"/>
      <c r="F35" s="745"/>
      <c r="G35" s="745"/>
      <c r="H35" s="746"/>
      <c r="I35" s="746"/>
    </row>
    <row r="36" spans="1:10" ht="28.15" customHeight="1">
      <c r="A36" s="460">
        <v>5</v>
      </c>
      <c r="B36" s="794"/>
      <c r="C36" s="795"/>
      <c r="D36" s="795"/>
      <c r="E36" s="795"/>
      <c r="F36" s="795"/>
      <c r="G36" s="795"/>
      <c r="H36" s="796"/>
      <c r="I36" s="797"/>
    </row>
    <row r="37" spans="1:10" ht="28.15" customHeight="1">
      <c r="A37" s="459"/>
      <c r="B37" s="749" t="s">
        <v>4742</v>
      </c>
      <c r="C37" s="749"/>
      <c r="D37" s="750"/>
      <c r="E37" s="749"/>
      <c r="F37" s="749"/>
      <c r="G37" s="749"/>
      <c r="H37" s="751"/>
      <c r="I37" s="751"/>
    </row>
    <row r="38" spans="1:10" ht="28.15" customHeight="1">
      <c r="A38" s="459"/>
      <c r="B38" s="747" t="s">
        <v>4743</v>
      </c>
      <c r="C38" s="747"/>
      <c r="D38" s="745"/>
      <c r="E38" s="747"/>
      <c r="F38" s="747"/>
      <c r="G38" s="747"/>
      <c r="H38" s="748"/>
      <c r="I38" s="748"/>
    </row>
    <row r="39" spans="1:10" ht="28.15" customHeight="1">
      <c r="A39" s="772"/>
      <c r="B39" s="772"/>
      <c r="C39" s="772"/>
      <c r="D39" s="772"/>
      <c r="E39" s="772"/>
      <c r="F39" s="772"/>
      <c r="G39" s="772"/>
      <c r="H39" s="773"/>
      <c r="I39" s="773"/>
    </row>
    <row r="40" spans="1:10" ht="45.6" customHeight="1">
      <c r="A40" s="772"/>
      <c r="B40" s="772"/>
      <c r="C40" s="772"/>
      <c r="D40" s="772"/>
      <c r="E40" s="772"/>
      <c r="F40" s="772"/>
      <c r="G40" s="772"/>
      <c r="H40" s="773"/>
      <c r="I40" s="773"/>
    </row>
    <row r="41" spans="1:10" ht="26.25">
      <c r="A41" s="734" t="s">
        <v>4727</v>
      </c>
      <c r="B41" s="734"/>
      <c r="C41" s="734"/>
      <c r="D41" s="734"/>
      <c r="E41" s="734"/>
      <c r="F41" s="734"/>
      <c r="G41" s="734"/>
      <c r="H41" s="579"/>
      <c r="I41" s="579"/>
    </row>
    <row r="42" spans="1:10" ht="31.5">
      <c r="A42" s="362" t="s">
        <v>1438</v>
      </c>
      <c r="B42" s="359" t="s">
        <v>1437</v>
      </c>
      <c r="C42" s="362" t="s">
        <v>2391</v>
      </c>
      <c r="D42" s="501" t="s">
        <v>1435</v>
      </c>
      <c r="E42" s="502" t="s">
        <v>1434</v>
      </c>
      <c r="F42" s="362" t="s">
        <v>1653</v>
      </c>
      <c r="G42" s="362" t="s">
        <v>1432</v>
      </c>
      <c r="H42" s="579"/>
      <c r="I42" s="579"/>
    </row>
    <row r="43" spans="1:10" ht="21">
      <c r="A43" s="307"/>
      <c r="B43" s="735" t="s">
        <v>1430</v>
      </c>
      <c r="C43" s="736"/>
      <c r="D43" s="736"/>
      <c r="E43" s="736"/>
      <c r="F43" s="736"/>
      <c r="G43" s="736"/>
      <c r="H43" s="579">
        <f>H44+H64+H70+H75+H87+H95</f>
        <v>38</v>
      </c>
      <c r="I43" s="579">
        <f>I44+I64+I70+I75+I87+I95</f>
        <v>38</v>
      </c>
    </row>
    <row r="44" spans="1:10" ht="18.75">
      <c r="A44" s="17" t="s">
        <v>2893</v>
      </c>
      <c r="B44" s="737" t="s">
        <v>1428</v>
      </c>
      <c r="C44" s="738"/>
      <c r="D44" s="738"/>
      <c r="E44" s="738"/>
      <c r="F44" s="738"/>
      <c r="G44" s="738"/>
      <c r="H44" s="579">
        <f>SUM(D45:D63)</f>
        <v>22</v>
      </c>
      <c r="I44" s="579">
        <f>COUNT(D45:D63)*2</f>
        <v>22</v>
      </c>
    </row>
    <row r="45" spans="1:10" ht="75">
      <c r="A45" s="18" t="s">
        <v>4376</v>
      </c>
      <c r="B45" s="28" t="s">
        <v>1426</v>
      </c>
      <c r="C45" s="54" t="s">
        <v>4726</v>
      </c>
      <c r="D45" s="515">
        <v>2</v>
      </c>
      <c r="E45" s="13" t="s">
        <v>1186</v>
      </c>
      <c r="F45" s="22" t="s">
        <v>4725</v>
      </c>
      <c r="G45" s="36"/>
      <c r="H45" s="579"/>
      <c r="I45" s="579"/>
    </row>
    <row r="46" spans="1:10" ht="60">
      <c r="A46" s="18" t="s">
        <v>4375</v>
      </c>
      <c r="B46" s="28" t="s">
        <v>1422</v>
      </c>
      <c r="C46" s="54" t="s">
        <v>4724</v>
      </c>
      <c r="D46" s="515">
        <v>2</v>
      </c>
      <c r="E46" s="13" t="s">
        <v>1186</v>
      </c>
      <c r="F46" s="314" t="s">
        <v>4723</v>
      </c>
      <c r="G46" s="36"/>
      <c r="H46" s="579"/>
      <c r="I46" s="579"/>
    </row>
    <row r="47" spans="1:10" ht="60" hidden="1">
      <c r="A47" s="20" t="s">
        <v>4374</v>
      </c>
      <c r="B47" s="28" t="s">
        <v>1418</v>
      </c>
      <c r="C47" s="54" t="s">
        <v>4722</v>
      </c>
      <c r="D47" s="515"/>
      <c r="E47" s="13" t="s">
        <v>1186</v>
      </c>
      <c r="F47" s="29" t="s">
        <v>4721</v>
      </c>
      <c r="G47" s="36"/>
      <c r="H47" s="511"/>
      <c r="I47" s="511"/>
      <c r="J47" s="8"/>
    </row>
    <row r="48" spans="1:10" ht="45">
      <c r="A48" s="18" t="s">
        <v>4373</v>
      </c>
      <c r="B48" s="28" t="s">
        <v>4720</v>
      </c>
      <c r="C48" s="54" t="s">
        <v>4719</v>
      </c>
      <c r="D48" s="515">
        <v>2</v>
      </c>
      <c r="E48" s="13" t="s">
        <v>1186</v>
      </c>
      <c r="F48" s="29" t="s">
        <v>4718</v>
      </c>
      <c r="G48" s="36"/>
      <c r="H48" s="579"/>
      <c r="I48" s="579"/>
    </row>
    <row r="49" spans="1:10" ht="31.5">
      <c r="A49" s="18" t="s">
        <v>4372</v>
      </c>
      <c r="B49" s="28" t="s">
        <v>1410</v>
      </c>
      <c r="C49" s="54" t="s">
        <v>4717</v>
      </c>
      <c r="D49" s="515">
        <v>2</v>
      </c>
      <c r="E49" s="13" t="s">
        <v>1186</v>
      </c>
      <c r="F49" s="29" t="s">
        <v>4716</v>
      </c>
      <c r="G49" s="36"/>
      <c r="H49" s="579"/>
      <c r="I49" s="579"/>
    </row>
    <row r="50" spans="1:10" ht="31.5">
      <c r="A50" s="18" t="s">
        <v>4715</v>
      </c>
      <c r="B50" s="28" t="s">
        <v>1406</v>
      </c>
      <c r="C50" s="54" t="s">
        <v>4714</v>
      </c>
      <c r="D50" s="515">
        <v>2</v>
      </c>
      <c r="E50" s="13" t="s">
        <v>1186</v>
      </c>
      <c r="F50" s="29" t="s">
        <v>4713</v>
      </c>
      <c r="G50" s="36"/>
      <c r="H50" s="579"/>
      <c r="I50" s="579"/>
    </row>
    <row r="51" spans="1:10" ht="31.5">
      <c r="A51" s="18" t="s">
        <v>4371</v>
      </c>
      <c r="B51" s="28" t="s">
        <v>1400</v>
      </c>
      <c r="C51" s="54" t="s">
        <v>4712</v>
      </c>
      <c r="D51" s="515">
        <v>2</v>
      </c>
      <c r="E51" s="13" t="s">
        <v>1186</v>
      </c>
      <c r="F51" s="29" t="s">
        <v>4711</v>
      </c>
      <c r="G51" s="36"/>
      <c r="H51" s="579"/>
      <c r="I51" s="579"/>
    </row>
    <row r="52" spans="1:10" ht="31.5" hidden="1">
      <c r="A52" s="20" t="s">
        <v>1395</v>
      </c>
      <c r="B52" s="28" t="s">
        <v>1394</v>
      </c>
      <c r="C52" s="54"/>
      <c r="D52" s="25"/>
      <c r="E52" s="13"/>
      <c r="F52" s="29"/>
      <c r="G52" s="25"/>
      <c r="H52" s="509"/>
      <c r="I52" s="509"/>
      <c r="J52" s="8"/>
    </row>
    <row r="53" spans="1:10" ht="60">
      <c r="A53" s="18" t="s">
        <v>4710</v>
      </c>
      <c r="B53" s="28" t="s">
        <v>1391</v>
      </c>
      <c r="C53" s="54" t="s">
        <v>4709</v>
      </c>
      <c r="D53" s="515">
        <v>2</v>
      </c>
      <c r="E53" s="13" t="s">
        <v>1186</v>
      </c>
      <c r="F53" s="29" t="s">
        <v>4708</v>
      </c>
      <c r="G53" s="36"/>
      <c r="H53" s="579"/>
      <c r="I53" s="579"/>
    </row>
    <row r="54" spans="1:10" ht="31.5" hidden="1">
      <c r="A54" s="20" t="s">
        <v>1389</v>
      </c>
      <c r="B54" s="28" t="s">
        <v>1388</v>
      </c>
      <c r="C54" s="54"/>
      <c r="D54" s="25"/>
      <c r="E54" s="13"/>
      <c r="F54" s="13"/>
      <c r="G54" s="25"/>
      <c r="H54" s="509"/>
      <c r="I54" s="509"/>
      <c r="J54" s="8"/>
    </row>
    <row r="55" spans="1:10" ht="31.5" hidden="1">
      <c r="A55" s="20" t="s">
        <v>1383</v>
      </c>
      <c r="B55" s="28" t="s">
        <v>1382</v>
      </c>
      <c r="C55" s="54"/>
      <c r="D55" s="25"/>
      <c r="E55" s="13"/>
      <c r="F55" s="13"/>
      <c r="G55" s="25"/>
      <c r="H55" s="509"/>
      <c r="I55" s="509"/>
      <c r="J55" s="8"/>
    </row>
    <row r="56" spans="1:10" ht="31.5" hidden="1">
      <c r="A56" s="20" t="s">
        <v>1379</v>
      </c>
      <c r="B56" s="28" t="s">
        <v>1378</v>
      </c>
      <c r="C56" s="54"/>
      <c r="D56" s="25"/>
      <c r="E56" s="13"/>
      <c r="F56" s="13"/>
      <c r="G56" s="25"/>
      <c r="H56" s="509"/>
      <c r="I56" s="509"/>
      <c r="J56" s="8"/>
    </row>
    <row r="57" spans="1:10" ht="31.5">
      <c r="A57" s="18" t="s">
        <v>4707</v>
      </c>
      <c r="B57" s="28" t="s">
        <v>1374</v>
      </c>
      <c r="C57" s="54" t="s">
        <v>4706</v>
      </c>
      <c r="D57" s="515">
        <v>2</v>
      </c>
      <c r="E57" s="13" t="s">
        <v>1186</v>
      </c>
      <c r="F57" s="29" t="s">
        <v>4705</v>
      </c>
      <c r="G57" s="36"/>
      <c r="H57" s="579"/>
      <c r="I57" s="579"/>
    </row>
    <row r="58" spans="1:10" ht="45">
      <c r="A58" s="18"/>
      <c r="B58" s="28"/>
      <c r="C58" s="54" t="s">
        <v>4704</v>
      </c>
      <c r="D58" s="515">
        <v>2</v>
      </c>
      <c r="E58" s="13" t="s">
        <v>1186</v>
      </c>
      <c r="F58" s="29" t="s">
        <v>4703</v>
      </c>
      <c r="G58" s="36"/>
      <c r="H58" s="579"/>
      <c r="I58" s="579"/>
    </row>
    <row r="59" spans="1:10" ht="31.5">
      <c r="A59" s="18" t="s">
        <v>2892</v>
      </c>
      <c r="B59" s="28" t="s">
        <v>1369</v>
      </c>
      <c r="C59" s="305" t="s">
        <v>4702</v>
      </c>
      <c r="D59" s="515">
        <v>2</v>
      </c>
      <c r="E59" s="25" t="s">
        <v>404</v>
      </c>
      <c r="F59" s="25"/>
      <c r="G59" s="36"/>
      <c r="H59" s="579"/>
      <c r="I59" s="579"/>
    </row>
    <row r="60" spans="1:10" ht="47.25" hidden="1">
      <c r="A60" s="20" t="s">
        <v>1367</v>
      </c>
      <c r="B60" s="28" t="s">
        <v>1366</v>
      </c>
      <c r="C60" s="25"/>
      <c r="D60" s="25"/>
      <c r="E60" s="25"/>
      <c r="F60" s="25"/>
      <c r="G60" s="25"/>
      <c r="H60" s="509"/>
      <c r="I60" s="509"/>
      <c r="J60" s="8"/>
    </row>
    <row r="61" spans="1:10" ht="60">
      <c r="A61" s="18" t="s">
        <v>4369</v>
      </c>
      <c r="B61" s="28" t="s">
        <v>1357</v>
      </c>
      <c r="C61" s="54" t="s">
        <v>4701</v>
      </c>
      <c r="D61" s="515">
        <v>2</v>
      </c>
      <c r="E61" s="13" t="s">
        <v>1186</v>
      </c>
      <c r="F61" s="29" t="s">
        <v>4700</v>
      </c>
      <c r="G61" s="36"/>
      <c r="H61" s="579"/>
      <c r="I61" s="579"/>
    </row>
    <row r="62" spans="1:10" ht="31.5" hidden="1">
      <c r="A62" s="20" t="s">
        <v>1356</v>
      </c>
      <c r="B62" s="28" t="s">
        <v>1355</v>
      </c>
      <c r="C62" s="25"/>
      <c r="D62" s="25"/>
      <c r="E62" s="25"/>
      <c r="F62" s="25"/>
      <c r="G62" s="25"/>
      <c r="H62" s="509"/>
      <c r="I62" s="509"/>
      <c r="J62" s="8"/>
    </row>
    <row r="63" spans="1:10" ht="31.5" hidden="1">
      <c r="A63" s="20" t="s">
        <v>1354</v>
      </c>
      <c r="B63" s="28" t="s">
        <v>1353</v>
      </c>
      <c r="C63" s="25"/>
      <c r="D63" s="25"/>
      <c r="E63" s="25"/>
      <c r="F63" s="25"/>
      <c r="G63" s="25"/>
      <c r="H63" s="509"/>
      <c r="I63" s="509"/>
      <c r="J63" s="8"/>
    </row>
    <row r="64" spans="1:10" ht="18.75">
      <c r="A64" s="18" t="s">
        <v>1352</v>
      </c>
      <c r="B64" s="733" t="s">
        <v>1351</v>
      </c>
      <c r="C64" s="733"/>
      <c r="D64" s="733"/>
      <c r="E64" s="733"/>
      <c r="F64" s="733"/>
      <c r="G64" s="733"/>
      <c r="H64" s="579">
        <f>SUM(D65:D69)</f>
        <v>2</v>
      </c>
      <c r="I64" s="579">
        <f>COUNT(D65:D69)*2</f>
        <v>2</v>
      </c>
      <c r="J64" s="8"/>
    </row>
    <row r="65" spans="1:10" ht="47.25" hidden="1">
      <c r="A65" s="20" t="s">
        <v>1350</v>
      </c>
      <c r="B65" s="30" t="s">
        <v>1349</v>
      </c>
      <c r="C65" s="25"/>
      <c r="D65" s="25"/>
      <c r="E65" s="25"/>
      <c r="F65" s="25"/>
      <c r="G65" s="25"/>
      <c r="H65" s="509"/>
      <c r="I65" s="509"/>
      <c r="J65" s="8"/>
    </row>
    <row r="66" spans="1:10" ht="45" hidden="1">
      <c r="A66" s="20" t="s">
        <v>1348</v>
      </c>
      <c r="B66" s="30" t="s">
        <v>1347</v>
      </c>
      <c r="C66" s="22" t="s">
        <v>4699</v>
      </c>
      <c r="D66" s="515"/>
      <c r="E66" s="25" t="s">
        <v>110</v>
      </c>
      <c r="F66" s="25"/>
      <c r="G66" s="36"/>
      <c r="H66" s="511"/>
      <c r="I66" s="511"/>
      <c r="J66" s="8"/>
    </row>
    <row r="67" spans="1:10" ht="31.5" hidden="1">
      <c r="A67" s="20" t="s">
        <v>1345</v>
      </c>
      <c r="B67" s="30" t="s">
        <v>1344</v>
      </c>
      <c r="C67" s="25"/>
      <c r="D67" s="25"/>
      <c r="E67" s="25"/>
      <c r="F67" s="25"/>
      <c r="G67" s="25"/>
      <c r="H67" s="509"/>
      <c r="I67" s="509"/>
      <c r="J67" s="8"/>
    </row>
    <row r="68" spans="1:10" ht="45">
      <c r="A68" s="18" t="s">
        <v>1342</v>
      </c>
      <c r="B68" s="30" t="s">
        <v>1341</v>
      </c>
      <c r="C68" s="22" t="s">
        <v>4698</v>
      </c>
      <c r="D68" s="515">
        <v>2</v>
      </c>
      <c r="E68" s="25" t="s">
        <v>110</v>
      </c>
      <c r="F68" s="25"/>
      <c r="G68" s="36"/>
      <c r="H68" s="579"/>
      <c r="I68" s="579"/>
      <c r="J68" s="8"/>
    </row>
    <row r="69" spans="1:10" ht="31.5" hidden="1">
      <c r="A69" s="20" t="s">
        <v>1339</v>
      </c>
      <c r="B69" s="30" t="s">
        <v>1338</v>
      </c>
      <c r="C69" s="25"/>
      <c r="D69" s="25"/>
      <c r="E69" s="25"/>
      <c r="F69" s="25"/>
      <c r="G69" s="25"/>
      <c r="H69" s="509"/>
      <c r="I69" s="509"/>
      <c r="J69" s="8"/>
    </row>
    <row r="70" spans="1:10" ht="18.75">
      <c r="A70" s="18" t="s">
        <v>1336</v>
      </c>
      <c r="B70" s="733" t="s">
        <v>1335</v>
      </c>
      <c r="C70" s="733"/>
      <c r="D70" s="733"/>
      <c r="E70" s="733"/>
      <c r="F70" s="733"/>
      <c r="G70" s="733"/>
      <c r="H70" s="579">
        <f>SUM(D71:D74)</f>
        <v>8</v>
      </c>
      <c r="I70" s="579">
        <f>COUNT(D71:D74)*2</f>
        <v>8</v>
      </c>
    </row>
    <row r="71" spans="1:10" ht="31.5">
      <c r="A71" s="18" t="s">
        <v>4353</v>
      </c>
      <c r="B71" s="30" t="s">
        <v>1333</v>
      </c>
      <c r="C71" s="22" t="s">
        <v>4696</v>
      </c>
      <c r="D71" s="515">
        <v>2</v>
      </c>
      <c r="E71" s="13" t="s">
        <v>1186</v>
      </c>
      <c r="F71" s="25"/>
      <c r="G71" s="36"/>
      <c r="H71" s="579"/>
      <c r="I71" s="579"/>
    </row>
    <row r="72" spans="1:10" ht="30">
      <c r="A72" s="18"/>
      <c r="B72" s="30"/>
      <c r="C72" s="22" t="s">
        <v>4695</v>
      </c>
      <c r="D72" s="515">
        <v>2</v>
      </c>
      <c r="E72" s="13" t="s">
        <v>110</v>
      </c>
      <c r="F72" s="22" t="s">
        <v>4694</v>
      </c>
      <c r="G72" s="36"/>
      <c r="H72" s="579"/>
      <c r="I72" s="579"/>
    </row>
    <row r="73" spans="1:10" ht="45">
      <c r="A73" s="18" t="s">
        <v>4693</v>
      </c>
      <c r="B73" s="30" t="s">
        <v>1331</v>
      </c>
      <c r="C73" s="54" t="s">
        <v>4692</v>
      </c>
      <c r="D73" s="515">
        <v>2</v>
      </c>
      <c r="E73" s="13" t="s">
        <v>1186</v>
      </c>
      <c r="F73" s="22" t="s">
        <v>4691</v>
      </c>
      <c r="G73" s="36"/>
      <c r="H73" s="579"/>
      <c r="I73" s="579"/>
    </row>
    <row r="74" spans="1:10" ht="47.25">
      <c r="A74" s="18" t="s">
        <v>4690</v>
      </c>
      <c r="B74" s="30" t="s">
        <v>1328</v>
      </c>
      <c r="C74" s="54" t="s">
        <v>4689</v>
      </c>
      <c r="D74" s="515">
        <v>2</v>
      </c>
      <c r="E74" s="13" t="s">
        <v>1186</v>
      </c>
      <c r="F74" s="25"/>
      <c r="G74" s="36"/>
      <c r="H74" s="579"/>
      <c r="I74" s="579"/>
    </row>
    <row r="75" spans="1:10" ht="18.75" hidden="1">
      <c r="A75" s="20" t="s">
        <v>1325</v>
      </c>
      <c r="B75" s="737" t="s">
        <v>1324</v>
      </c>
      <c r="C75" s="738"/>
      <c r="D75" s="738"/>
      <c r="E75" s="738"/>
      <c r="F75" s="738"/>
      <c r="G75" s="739"/>
      <c r="H75" s="509">
        <f>SUM(D76:D86)</f>
        <v>0</v>
      </c>
      <c r="I75" s="509">
        <f>COUNT(D76:D86)*2</f>
        <v>0</v>
      </c>
      <c r="J75" s="8"/>
    </row>
    <row r="76" spans="1:10" ht="63" hidden="1">
      <c r="A76" s="20" t="s">
        <v>1323</v>
      </c>
      <c r="B76" s="28" t="s">
        <v>1322</v>
      </c>
      <c r="C76" s="25"/>
      <c r="D76" s="25"/>
      <c r="E76" s="25"/>
      <c r="F76" s="25"/>
      <c r="G76" s="25"/>
      <c r="H76" s="509"/>
      <c r="I76" s="509"/>
      <c r="J76" s="8"/>
    </row>
    <row r="77" spans="1:10" ht="63" hidden="1">
      <c r="A77" s="20" t="s">
        <v>1319</v>
      </c>
      <c r="B77" s="28" t="s">
        <v>1318</v>
      </c>
      <c r="C77" s="25"/>
      <c r="D77" s="25"/>
      <c r="E77" s="25"/>
      <c r="F77" s="25"/>
      <c r="G77" s="25"/>
      <c r="H77" s="509"/>
      <c r="I77" s="509"/>
      <c r="J77" s="8"/>
    </row>
    <row r="78" spans="1:10" ht="63" hidden="1">
      <c r="A78" s="20" t="s">
        <v>1316</v>
      </c>
      <c r="B78" s="28" t="s">
        <v>1315</v>
      </c>
      <c r="C78" s="25"/>
      <c r="D78" s="25"/>
      <c r="E78" s="25"/>
      <c r="F78" s="25"/>
      <c r="G78" s="25"/>
      <c r="H78" s="509"/>
      <c r="I78" s="509"/>
      <c r="J78" s="8"/>
    </row>
    <row r="79" spans="1:10" ht="47.25" hidden="1">
      <c r="A79" s="20" t="s">
        <v>1313</v>
      </c>
      <c r="B79" s="28" t="s">
        <v>1312</v>
      </c>
      <c r="C79" s="25"/>
      <c r="D79" s="25"/>
      <c r="E79" s="25"/>
      <c r="F79" s="25"/>
      <c r="G79" s="25"/>
      <c r="H79" s="509"/>
      <c r="I79" s="509"/>
      <c r="J79" s="8"/>
    </row>
    <row r="80" spans="1:10" ht="63" hidden="1">
      <c r="A80" s="20" t="s">
        <v>1306</v>
      </c>
      <c r="B80" s="28" t="s">
        <v>4688</v>
      </c>
      <c r="C80" s="25"/>
      <c r="D80" s="25"/>
      <c r="E80" s="25"/>
      <c r="F80" s="25"/>
      <c r="G80" s="25"/>
      <c r="H80" s="509"/>
      <c r="I80" s="509"/>
      <c r="J80" s="8"/>
    </row>
    <row r="81" spans="1:10" ht="63" hidden="1">
      <c r="A81" s="20" t="s">
        <v>1300</v>
      </c>
      <c r="B81" s="28" t="s">
        <v>1299</v>
      </c>
      <c r="C81" s="25"/>
      <c r="D81" s="25"/>
      <c r="E81" s="25"/>
      <c r="F81" s="25"/>
      <c r="G81" s="25"/>
      <c r="H81" s="509"/>
      <c r="I81" s="509"/>
      <c r="J81" s="8"/>
    </row>
    <row r="82" spans="1:10" ht="63" hidden="1">
      <c r="A82" s="20" t="s">
        <v>1297</v>
      </c>
      <c r="B82" s="28" t="s">
        <v>1296</v>
      </c>
      <c r="C82" s="25"/>
      <c r="D82" s="25"/>
      <c r="E82" s="25"/>
      <c r="F82" s="25"/>
      <c r="G82" s="25"/>
      <c r="H82" s="509"/>
      <c r="I82" s="509"/>
      <c r="J82" s="8"/>
    </row>
    <row r="83" spans="1:10" ht="110.25" hidden="1">
      <c r="A83" s="20" t="s">
        <v>1294</v>
      </c>
      <c r="B83" s="28" t="s">
        <v>1293</v>
      </c>
      <c r="C83" s="25"/>
      <c r="D83" s="25"/>
      <c r="E83" s="25"/>
      <c r="F83" s="25"/>
      <c r="G83" s="25"/>
      <c r="H83" s="509"/>
      <c r="I83" s="509"/>
      <c r="J83" s="8"/>
    </row>
    <row r="84" spans="1:10" ht="63" hidden="1">
      <c r="A84" s="20" t="s">
        <v>1291</v>
      </c>
      <c r="B84" s="28" t="s">
        <v>1290</v>
      </c>
      <c r="C84" s="25"/>
      <c r="D84" s="25"/>
      <c r="E84" s="25"/>
      <c r="F84" s="25"/>
      <c r="G84" s="25"/>
      <c r="H84" s="509"/>
      <c r="I84" s="509"/>
      <c r="J84" s="8"/>
    </row>
    <row r="85" spans="1:10" ht="47.25" hidden="1">
      <c r="A85" s="20" t="s">
        <v>1289</v>
      </c>
      <c r="B85" s="28" t="s">
        <v>1288</v>
      </c>
      <c r="C85" s="25"/>
      <c r="D85" s="25"/>
      <c r="E85" s="25"/>
      <c r="F85" s="25"/>
      <c r="G85" s="25"/>
      <c r="H85" s="509"/>
      <c r="I85" s="509"/>
      <c r="J85" s="8"/>
    </row>
    <row r="86" spans="1:10" ht="45" hidden="1">
      <c r="A86" s="20" t="s">
        <v>1286</v>
      </c>
      <c r="B86" s="22" t="s">
        <v>1285</v>
      </c>
      <c r="C86" s="61"/>
      <c r="D86" s="25"/>
      <c r="E86" s="25"/>
      <c r="F86" s="141"/>
      <c r="G86" s="25"/>
      <c r="H86" s="509"/>
      <c r="I86" s="509"/>
      <c r="J86" s="8"/>
    </row>
    <row r="87" spans="1:10" ht="18.75">
      <c r="A87" s="18" t="s">
        <v>4687</v>
      </c>
      <c r="B87" s="733" t="s">
        <v>1282</v>
      </c>
      <c r="C87" s="733"/>
      <c r="D87" s="733"/>
      <c r="E87" s="733"/>
      <c r="F87" s="733"/>
      <c r="G87" s="733"/>
      <c r="H87" s="579">
        <f>SUM(D88:D94)</f>
        <v>4</v>
      </c>
      <c r="I87" s="579">
        <f>COUNT(D88:D94)*2</f>
        <v>4</v>
      </c>
    </row>
    <row r="88" spans="1:10" ht="31.5" hidden="1">
      <c r="A88" s="20" t="s">
        <v>1281</v>
      </c>
      <c r="B88" s="30" t="s">
        <v>1280</v>
      </c>
      <c r="C88" s="25"/>
      <c r="D88" s="25"/>
      <c r="E88" s="25"/>
      <c r="F88" s="25"/>
      <c r="G88" s="25"/>
      <c r="H88" s="509"/>
      <c r="I88" s="509"/>
      <c r="J88" s="8"/>
    </row>
    <row r="89" spans="1:10" ht="31.5" hidden="1">
      <c r="A89" s="20" t="s">
        <v>1279</v>
      </c>
      <c r="B89" s="30" t="s">
        <v>1278</v>
      </c>
      <c r="C89" s="25"/>
      <c r="D89" s="25"/>
      <c r="E89" s="25"/>
      <c r="F89" s="25"/>
      <c r="G89" s="25"/>
      <c r="H89" s="509"/>
      <c r="I89" s="509"/>
      <c r="J89" s="8"/>
    </row>
    <row r="90" spans="1:10" ht="31.5">
      <c r="A90" s="18" t="s">
        <v>4330</v>
      </c>
      <c r="B90" s="30" t="s">
        <v>1276</v>
      </c>
      <c r="C90" s="281" t="s">
        <v>4686</v>
      </c>
      <c r="D90" s="515">
        <v>2</v>
      </c>
      <c r="E90" s="13" t="s">
        <v>1186</v>
      </c>
      <c r="F90" s="25"/>
      <c r="G90" s="36"/>
      <c r="H90" s="579"/>
      <c r="I90" s="579"/>
    </row>
    <row r="91" spans="1:10" ht="31.5" hidden="1">
      <c r="A91" s="20" t="s">
        <v>1275</v>
      </c>
      <c r="B91" s="30" t="s">
        <v>1274</v>
      </c>
      <c r="C91" s="25"/>
      <c r="D91" s="25"/>
      <c r="E91" s="25"/>
      <c r="F91" s="25"/>
      <c r="G91" s="25"/>
      <c r="H91" s="509"/>
      <c r="I91" s="509"/>
      <c r="J91" s="8"/>
    </row>
    <row r="92" spans="1:10" ht="31.5" hidden="1">
      <c r="A92" s="20" t="s">
        <v>1273</v>
      </c>
      <c r="B92" s="30" t="s">
        <v>1272</v>
      </c>
      <c r="C92" s="25"/>
      <c r="D92" s="25"/>
      <c r="E92" s="25"/>
      <c r="F92" s="25"/>
      <c r="G92" s="25"/>
      <c r="H92" s="509"/>
      <c r="I92" s="509"/>
      <c r="J92" s="8"/>
    </row>
    <row r="93" spans="1:10" ht="31.5" hidden="1">
      <c r="A93" s="20" t="s">
        <v>1271</v>
      </c>
      <c r="B93" s="30" t="s">
        <v>1270</v>
      </c>
      <c r="C93" s="25"/>
      <c r="D93" s="25"/>
      <c r="E93" s="25"/>
      <c r="F93" s="25"/>
      <c r="G93" s="25"/>
      <c r="H93" s="509"/>
      <c r="I93" s="509"/>
      <c r="J93" s="8"/>
    </row>
    <row r="94" spans="1:10" ht="31.5">
      <c r="A94" s="18" t="s">
        <v>4324</v>
      </c>
      <c r="B94" s="30" t="s">
        <v>1268</v>
      </c>
      <c r="C94" s="22" t="s">
        <v>4685</v>
      </c>
      <c r="D94" s="515">
        <v>2</v>
      </c>
      <c r="E94" s="13" t="s">
        <v>1186</v>
      </c>
      <c r="F94" s="25"/>
      <c r="G94" s="36"/>
      <c r="H94" s="579"/>
      <c r="I94" s="579"/>
    </row>
    <row r="95" spans="1:10" ht="18.75">
      <c r="A95" s="18" t="s">
        <v>2880</v>
      </c>
      <c r="B95" s="733" t="s">
        <v>1266</v>
      </c>
      <c r="C95" s="733"/>
      <c r="D95" s="733"/>
      <c r="E95" s="733"/>
      <c r="F95" s="733"/>
      <c r="G95" s="733"/>
      <c r="H95" s="579">
        <f>SUM(D96:D97)</f>
        <v>2</v>
      </c>
      <c r="I95" s="579">
        <f>COUNT(D96:D97)*2</f>
        <v>2</v>
      </c>
    </row>
    <row r="96" spans="1:10" ht="78.75">
      <c r="A96" s="18" t="s">
        <v>2879</v>
      </c>
      <c r="B96" s="30" t="s">
        <v>1264</v>
      </c>
      <c r="C96" s="54" t="s">
        <v>4684</v>
      </c>
      <c r="D96" s="310">
        <v>2</v>
      </c>
      <c r="E96" s="13" t="s">
        <v>1186</v>
      </c>
      <c r="F96" s="29" t="s">
        <v>4683</v>
      </c>
      <c r="G96" s="36"/>
      <c r="H96" s="579"/>
      <c r="I96" s="579"/>
    </row>
    <row r="97" spans="1:10" ht="78.75" hidden="1">
      <c r="A97" s="121" t="s">
        <v>1261</v>
      </c>
      <c r="B97" s="313" t="s">
        <v>1260</v>
      </c>
      <c r="C97" s="110"/>
      <c r="D97" s="110"/>
      <c r="E97" s="110"/>
      <c r="F97" s="110"/>
      <c r="G97" s="110"/>
      <c r="H97" s="509"/>
      <c r="I97" s="509"/>
      <c r="J97" s="8"/>
    </row>
    <row r="98" spans="1:10" ht="21">
      <c r="A98" s="307" t="s">
        <v>2481</v>
      </c>
      <c r="B98" s="740" t="s">
        <v>1259</v>
      </c>
      <c r="C98" s="740"/>
      <c r="D98" s="740"/>
      <c r="E98" s="740"/>
      <c r="F98" s="740"/>
      <c r="G98" s="740"/>
      <c r="H98" s="579">
        <f>H99+H112+H128+H134+H140+H147</f>
        <v>64</v>
      </c>
      <c r="I98" s="579">
        <f>I99+I112+I128+I134+I140+I147</f>
        <v>64</v>
      </c>
    </row>
    <row r="99" spans="1:10" ht="30">
      <c r="A99" s="139" t="s">
        <v>2876</v>
      </c>
      <c r="B99" s="733" t="s">
        <v>1257</v>
      </c>
      <c r="C99" s="733"/>
      <c r="D99" s="733"/>
      <c r="E99" s="733"/>
      <c r="F99" s="733"/>
      <c r="G99" s="733"/>
      <c r="H99" s="579">
        <f>SUM(D100:D111)</f>
        <v>20</v>
      </c>
      <c r="I99" s="579">
        <f>COUNT(D100:D111)*2</f>
        <v>20</v>
      </c>
    </row>
    <row r="100" spans="1:10" ht="60">
      <c r="A100" s="18" t="s">
        <v>2875</v>
      </c>
      <c r="B100" s="97" t="s">
        <v>1255</v>
      </c>
      <c r="C100" s="22" t="s">
        <v>4682</v>
      </c>
      <c r="D100" s="515">
        <v>2</v>
      </c>
      <c r="E100" s="13" t="s">
        <v>156</v>
      </c>
      <c r="F100" s="22" t="s">
        <v>4681</v>
      </c>
      <c r="G100" s="36"/>
      <c r="H100" s="579"/>
      <c r="I100" s="579"/>
    </row>
    <row r="101" spans="1:10" ht="31.5">
      <c r="A101" s="18"/>
      <c r="B101" s="97"/>
      <c r="C101" s="28" t="s">
        <v>4680</v>
      </c>
      <c r="D101" s="515">
        <v>2</v>
      </c>
      <c r="E101" s="25" t="s">
        <v>968</v>
      </c>
      <c r="F101" s="22" t="s">
        <v>1642</v>
      </c>
      <c r="G101" s="36"/>
      <c r="H101" s="579"/>
      <c r="I101" s="579"/>
    </row>
    <row r="102" spans="1:10" ht="47.25">
      <c r="A102" s="18" t="s">
        <v>2873</v>
      </c>
      <c r="B102" s="97" t="s">
        <v>1250</v>
      </c>
      <c r="C102" s="22" t="s">
        <v>4679</v>
      </c>
      <c r="D102" s="515">
        <v>2</v>
      </c>
      <c r="E102" s="25" t="s">
        <v>968</v>
      </c>
      <c r="F102" s="25"/>
      <c r="G102" s="36"/>
      <c r="H102" s="579"/>
      <c r="I102" s="579"/>
    </row>
    <row r="103" spans="1:10" ht="45">
      <c r="A103" s="18"/>
      <c r="B103" s="97"/>
      <c r="C103" s="22" t="s">
        <v>2407</v>
      </c>
      <c r="D103" s="515">
        <v>2</v>
      </c>
      <c r="E103" s="25" t="s">
        <v>968</v>
      </c>
      <c r="F103" s="25"/>
      <c r="G103" s="36"/>
      <c r="H103" s="579"/>
      <c r="I103" s="579"/>
    </row>
    <row r="104" spans="1:10" ht="30">
      <c r="A104" s="18"/>
      <c r="B104" s="97"/>
      <c r="C104" s="22" t="s">
        <v>4678</v>
      </c>
      <c r="D104" s="515">
        <v>2</v>
      </c>
      <c r="E104" s="25" t="s">
        <v>968</v>
      </c>
      <c r="F104" s="25"/>
      <c r="G104" s="36"/>
      <c r="H104" s="579"/>
      <c r="I104" s="579"/>
    </row>
    <row r="105" spans="1:10" ht="60">
      <c r="A105" s="18"/>
      <c r="B105" s="97"/>
      <c r="C105" s="22" t="s">
        <v>4677</v>
      </c>
      <c r="D105" s="515">
        <v>2</v>
      </c>
      <c r="E105" s="25" t="s">
        <v>968</v>
      </c>
      <c r="F105" s="25"/>
      <c r="G105" s="36"/>
      <c r="H105" s="579"/>
      <c r="I105" s="579"/>
    </row>
    <row r="106" spans="1:10" ht="47.25" hidden="1">
      <c r="A106" s="20" t="s">
        <v>1244</v>
      </c>
      <c r="B106" s="97" t="s">
        <v>1243</v>
      </c>
      <c r="C106" s="9"/>
      <c r="D106" s="86"/>
      <c r="E106" s="86"/>
      <c r="F106" s="312"/>
      <c r="G106" s="25"/>
      <c r="H106" s="509"/>
      <c r="I106" s="509"/>
      <c r="J106" s="8"/>
    </row>
    <row r="107" spans="1:10" ht="47.25" hidden="1">
      <c r="A107" s="20" t="s">
        <v>2870</v>
      </c>
      <c r="B107" s="97" t="s">
        <v>1240</v>
      </c>
      <c r="C107" s="98"/>
      <c r="D107" s="25"/>
      <c r="E107" s="25"/>
      <c r="F107" s="126"/>
      <c r="G107" s="25"/>
      <c r="H107" s="509"/>
      <c r="I107" s="509"/>
      <c r="J107" s="8"/>
    </row>
    <row r="108" spans="1:10" ht="63">
      <c r="A108" s="18" t="s">
        <v>1238</v>
      </c>
      <c r="B108" s="97" t="s">
        <v>1237</v>
      </c>
      <c r="C108" s="49" t="s">
        <v>1236</v>
      </c>
      <c r="D108" s="515">
        <v>2</v>
      </c>
      <c r="E108" s="25"/>
      <c r="F108" s="25"/>
      <c r="G108" s="36"/>
      <c r="H108" s="579"/>
      <c r="I108" s="579"/>
    </row>
    <row r="109" spans="1:10" ht="47.25">
      <c r="A109" s="18" t="s">
        <v>2866</v>
      </c>
      <c r="B109" s="97" t="s">
        <v>1233</v>
      </c>
      <c r="C109" s="22" t="s">
        <v>1232</v>
      </c>
      <c r="D109" s="515">
        <v>2</v>
      </c>
      <c r="E109" s="25" t="s">
        <v>968</v>
      </c>
      <c r="F109" s="25"/>
      <c r="G109" s="36"/>
      <c r="H109" s="579"/>
      <c r="I109" s="579"/>
    </row>
    <row r="110" spans="1:10" ht="105">
      <c r="A110" s="18" t="s">
        <v>4293</v>
      </c>
      <c r="B110" s="97" t="s">
        <v>1230</v>
      </c>
      <c r="C110" s="22" t="s">
        <v>4676</v>
      </c>
      <c r="D110" s="515">
        <v>2</v>
      </c>
      <c r="E110" s="25" t="s">
        <v>968</v>
      </c>
      <c r="F110" s="22" t="s">
        <v>4675</v>
      </c>
      <c r="G110" s="36"/>
      <c r="H110" s="579"/>
      <c r="I110" s="579"/>
    </row>
    <row r="111" spans="1:10" ht="47.25">
      <c r="A111" s="18" t="s">
        <v>1228</v>
      </c>
      <c r="B111" s="97" t="s">
        <v>1227</v>
      </c>
      <c r="C111" s="22" t="s">
        <v>4674</v>
      </c>
      <c r="D111" s="515">
        <v>2</v>
      </c>
      <c r="E111" s="25" t="s">
        <v>1225</v>
      </c>
      <c r="F111" s="25"/>
      <c r="G111" s="36"/>
      <c r="H111" s="579"/>
      <c r="I111" s="579"/>
    </row>
    <row r="112" spans="1:10" ht="30" hidden="1">
      <c r="A112" s="39" t="s">
        <v>2865</v>
      </c>
      <c r="B112" s="733" t="s">
        <v>1831</v>
      </c>
      <c r="C112" s="733"/>
      <c r="D112" s="733"/>
      <c r="E112" s="733"/>
      <c r="F112" s="733"/>
      <c r="G112" s="733"/>
      <c r="H112" s="511">
        <f>SUM(D113:D127)</f>
        <v>10</v>
      </c>
      <c r="I112" s="511">
        <f>COUNT(D113:D127)*2</f>
        <v>10</v>
      </c>
      <c r="J112" s="8"/>
    </row>
    <row r="113" spans="1:10" ht="47.25" hidden="1">
      <c r="A113" s="20" t="s">
        <v>4673</v>
      </c>
      <c r="B113" s="93" t="s">
        <v>1221</v>
      </c>
      <c r="C113" s="22" t="s">
        <v>4672</v>
      </c>
      <c r="D113" s="515"/>
      <c r="E113" s="25" t="s">
        <v>968</v>
      </c>
      <c r="F113" s="25"/>
      <c r="G113" s="36"/>
      <c r="H113" s="511"/>
      <c r="I113" s="511"/>
      <c r="J113" s="8"/>
    </row>
    <row r="114" spans="1:10" ht="30" hidden="1">
      <c r="A114" s="20"/>
      <c r="B114" s="93"/>
      <c r="C114" s="22" t="s">
        <v>4671</v>
      </c>
      <c r="D114" s="515"/>
      <c r="E114" s="25" t="s">
        <v>968</v>
      </c>
      <c r="F114" s="25"/>
      <c r="G114" s="36"/>
      <c r="H114" s="511"/>
      <c r="I114" s="511"/>
      <c r="J114" s="8"/>
    </row>
    <row r="115" spans="1:10" ht="60" hidden="1">
      <c r="A115" s="20"/>
      <c r="B115" s="93"/>
      <c r="C115" s="22" t="s">
        <v>4670</v>
      </c>
      <c r="D115" s="515"/>
      <c r="E115" s="25" t="s">
        <v>4669</v>
      </c>
      <c r="F115" s="25"/>
      <c r="G115" s="36"/>
      <c r="H115" s="511"/>
      <c r="I115" s="511"/>
      <c r="J115" s="8"/>
    </row>
    <row r="116" spans="1:10" ht="45" hidden="1">
      <c r="A116" s="20"/>
      <c r="B116" s="93"/>
      <c r="C116" s="22" t="s">
        <v>4668</v>
      </c>
      <c r="D116" s="515"/>
      <c r="E116" s="25" t="s">
        <v>178</v>
      </c>
      <c r="F116" s="25"/>
      <c r="G116" s="36"/>
      <c r="H116" s="511"/>
      <c r="I116" s="511"/>
      <c r="J116" s="8"/>
    </row>
    <row r="117" spans="1:10" ht="45" hidden="1">
      <c r="A117" s="20"/>
      <c r="B117" s="93"/>
      <c r="C117" s="22" t="s">
        <v>1640</v>
      </c>
      <c r="D117" s="515"/>
      <c r="E117" s="25" t="s">
        <v>223</v>
      </c>
      <c r="F117" s="24"/>
      <c r="G117" s="36"/>
      <c r="H117" s="511"/>
      <c r="I117" s="511"/>
      <c r="J117" s="8"/>
    </row>
    <row r="118" spans="1:10" ht="30" hidden="1">
      <c r="A118" s="20"/>
      <c r="B118" s="93"/>
      <c r="C118" s="22" t="s">
        <v>4667</v>
      </c>
      <c r="D118" s="515"/>
      <c r="E118" s="25" t="s">
        <v>1186</v>
      </c>
      <c r="F118" s="22"/>
      <c r="G118" s="36"/>
      <c r="H118" s="511"/>
      <c r="I118" s="511"/>
      <c r="J118" s="8"/>
    </row>
    <row r="119" spans="1:10" ht="30" hidden="1">
      <c r="A119" s="20"/>
      <c r="B119" s="93"/>
      <c r="C119" s="185" t="s">
        <v>4666</v>
      </c>
      <c r="D119" s="515"/>
      <c r="E119" s="25" t="s">
        <v>156</v>
      </c>
      <c r="F119" s="22"/>
      <c r="G119" s="36"/>
      <c r="H119" s="511"/>
      <c r="I119" s="511"/>
      <c r="J119" s="8"/>
    </row>
    <row r="120" spans="1:10" ht="78.75" hidden="1">
      <c r="A120" s="20" t="s">
        <v>1215</v>
      </c>
      <c r="B120" s="93" t="s">
        <v>1214</v>
      </c>
      <c r="C120" s="25"/>
      <c r="D120" s="25"/>
      <c r="E120" s="25"/>
      <c r="F120" s="9"/>
      <c r="G120" s="25"/>
      <c r="H120" s="509"/>
      <c r="I120" s="509"/>
      <c r="J120" s="8"/>
    </row>
    <row r="121" spans="1:10" ht="63">
      <c r="A121" s="18" t="s">
        <v>2863</v>
      </c>
      <c r="B121" s="500" t="s">
        <v>1212</v>
      </c>
      <c r="C121" s="62" t="s">
        <v>4665</v>
      </c>
      <c r="D121" s="515">
        <v>2</v>
      </c>
      <c r="E121" s="25" t="s">
        <v>968</v>
      </c>
      <c r="F121" s="24"/>
      <c r="G121" s="36"/>
      <c r="H121" s="579"/>
      <c r="I121" s="579"/>
    </row>
    <row r="122" spans="1:10" ht="30">
      <c r="A122" s="18"/>
      <c r="B122" s="93"/>
      <c r="C122" s="22" t="s">
        <v>1210</v>
      </c>
      <c r="D122" s="515">
        <v>2</v>
      </c>
      <c r="E122" s="25" t="s">
        <v>968</v>
      </c>
      <c r="F122" s="25"/>
      <c r="G122" s="36"/>
      <c r="H122" s="579"/>
      <c r="I122" s="579"/>
    </row>
    <row r="123" spans="1:10" ht="30">
      <c r="A123" s="18"/>
      <c r="B123" s="93"/>
      <c r="C123" s="62" t="s">
        <v>4664</v>
      </c>
      <c r="D123" s="515">
        <v>2</v>
      </c>
      <c r="E123" s="24" t="s">
        <v>968</v>
      </c>
      <c r="F123" s="25"/>
      <c r="G123" s="36"/>
      <c r="H123" s="579"/>
      <c r="I123" s="579"/>
    </row>
    <row r="124" spans="1:10" ht="90">
      <c r="A124" s="18"/>
      <c r="B124" s="93"/>
      <c r="C124" s="62" t="s">
        <v>4663</v>
      </c>
      <c r="D124" s="515">
        <v>2</v>
      </c>
      <c r="E124" s="25" t="s">
        <v>968</v>
      </c>
      <c r="F124" s="22" t="s">
        <v>4662</v>
      </c>
      <c r="G124" s="36"/>
      <c r="H124" s="579"/>
      <c r="I124" s="579"/>
    </row>
    <row r="125" spans="1:10" ht="30">
      <c r="A125" s="18"/>
      <c r="B125" s="93"/>
      <c r="C125" s="62" t="s">
        <v>1208</v>
      </c>
      <c r="D125" s="515">
        <v>2</v>
      </c>
      <c r="E125" s="25" t="s">
        <v>968</v>
      </c>
      <c r="F125" s="25"/>
      <c r="G125" s="36"/>
      <c r="H125" s="579"/>
      <c r="I125" s="579"/>
    </row>
    <row r="126" spans="1:10" ht="47.25" hidden="1">
      <c r="A126" s="20" t="s">
        <v>4661</v>
      </c>
      <c r="B126" s="93" t="s">
        <v>1206</v>
      </c>
      <c r="C126" s="24"/>
      <c r="D126" s="24"/>
      <c r="E126" s="24"/>
      <c r="F126" s="25"/>
      <c r="G126" s="25"/>
      <c r="H126" s="509"/>
      <c r="I126" s="509"/>
      <c r="J126" s="8"/>
    </row>
    <row r="127" spans="1:10" ht="47.25" hidden="1">
      <c r="A127" s="20" t="s">
        <v>1205</v>
      </c>
      <c r="B127" s="94" t="s">
        <v>1204</v>
      </c>
      <c r="C127" s="25"/>
      <c r="D127" s="25"/>
      <c r="E127" s="25"/>
      <c r="F127" s="126"/>
      <c r="G127" s="25"/>
      <c r="H127" s="509"/>
      <c r="I127" s="509"/>
      <c r="J127" s="8"/>
    </row>
    <row r="128" spans="1:10" ht="30">
      <c r="A128" s="27" t="s">
        <v>2861</v>
      </c>
      <c r="B128" s="733" t="s">
        <v>1202</v>
      </c>
      <c r="C128" s="733"/>
      <c r="D128" s="733"/>
      <c r="E128" s="733"/>
      <c r="F128" s="733"/>
      <c r="G128" s="733"/>
      <c r="H128" s="579">
        <f>SUM(D129:D133)</f>
        <v>10</v>
      </c>
      <c r="I128" s="579">
        <f>COUNT(D129:D133)*2</f>
        <v>10</v>
      </c>
    </row>
    <row r="129" spans="1:10" ht="47.25">
      <c r="A129" s="18" t="s">
        <v>2860</v>
      </c>
      <c r="B129" s="93" t="s">
        <v>1200</v>
      </c>
      <c r="C129" s="22" t="s">
        <v>4660</v>
      </c>
      <c r="D129" s="515">
        <v>2</v>
      </c>
      <c r="E129" s="25" t="s">
        <v>968</v>
      </c>
      <c r="F129" s="22" t="s">
        <v>4659</v>
      </c>
      <c r="G129" s="36"/>
      <c r="H129" s="579"/>
      <c r="I129" s="579"/>
    </row>
    <row r="130" spans="1:10" ht="47.25">
      <c r="A130" s="18" t="s">
        <v>2858</v>
      </c>
      <c r="B130" s="93" t="s">
        <v>1195</v>
      </c>
      <c r="C130" s="22" t="s">
        <v>4658</v>
      </c>
      <c r="D130" s="515">
        <v>2</v>
      </c>
      <c r="E130" s="25" t="s">
        <v>1186</v>
      </c>
      <c r="F130" s="25"/>
      <c r="G130" s="36"/>
      <c r="H130" s="579"/>
      <c r="I130" s="579"/>
    </row>
    <row r="131" spans="1:10" ht="45">
      <c r="A131" s="18"/>
      <c r="B131" s="93"/>
      <c r="C131" s="22" t="s">
        <v>4657</v>
      </c>
      <c r="D131" s="515">
        <v>2</v>
      </c>
      <c r="E131" s="25" t="s">
        <v>1186</v>
      </c>
      <c r="F131" s="25"/>
      <c r="G131" s="36"/>
      <c r="H131" s="579"/>
      <c r="I131" s="579"/>
    </row>
    <row r="132" spans="1:10" ht="63">
      <c r="A132" s="18" t="s">
        <v>4656</v>
      </c>
      <c r="B132" s="93" t="s">
        <v>1192</v>
      </c>
      <c r="C132" s="22" t="s">
        <v>1191</v>
      </c>
      <c r="D132" s="515">
        <v>2</v>
      </c>
      <c r="E132" s="25" t="s">
        <v>1728</v>
      </c>
      <c r="F132" s="25"/>
      <c r="G132" s="36"/>
      <c r="H132" s="579"/>
      <c r="I132" s="579"/>
    </row>
    <row r="133" spans="1:10" ht="94.5">
      <c r="A133" s="18" t="s">
        <v>2855</v>
      </c>
      <c r="B133" s="93" t="s">
        <v>1188</v>
      </c>
      <c r="C133" s="22" t="s">
        <v>4655</v>
      </c>
      <c r="D133" s="515">
        <v>2</v>
      </c>
      <c r="E133" s="25" t="s">
        <v>1186</v>
      </c>
      <c r="F133" s="25"/>
      <c r="G133" s="36"/>
      <c r="H133" s="579"/>
      <c r="I133" s="579"/>
    </row>
    <row r="134" spans="1:10" ht="30">
      <c r="A134" s="27" t="s">
        <v>2853</v>
      </c>
      <c r="B134" s="733" t="s">
        <v>1183</v>
      </c>
      <c r="C134" s="733"/>
      <c r="D134" s="733"/>
      <c r="E134" s="733"/>
      <c r="F134" s="733"/>
      <c r="G134" s="733"/>
      <c r="H134" s="579">
        <f>SUM(D135:D139)</f>
        <v>10</v>
      </c>
      <c r="I134" s="579">
        <f>COUNT(D135:D139)*2</f>
        <v>10</v>
      </c>
    </row>
    <row r="135" spans="1:10" ht="63">
      <c r="A135" s="18" t="s">
        <v>2852</v>
      </c>
      <c r="B135" s="93" t="s">
        <v>1181</v>
      </c>
      <c r="C135" s="22" t="s">
        <v>4654</v>
      </c>
      <c r="D135" s="515">
        <v>2</v>
      </c>
      <c r="E135" s="25" t="s">
        <v>404</v>
      </c>
      <c r="F135" s="25"/>
      <c r="G135" s="36"/>
      <c r="H135" s="579"/>
      <c r="I135" s="579"/>
    </row>
    <row r="136" spans="1:10" ht="47.25">
      <c r="A136" s="18" t="s">
        <v>4653</v>
      </c>
      <c r="B136" s="93" t="s">
        <v>1178</v>
      </c>
      <c r="C136" s="22" t="s">
        <v>1177</v>
      </c>
      <c r="D136" s="515">
        <v>2</v>
      </c>
      <c r="E136" s="25" t="s">
        <v>156</v>
      </c>
      <c r="F136" s="25"/>
      <c r="G136" s="36"/>
      <c r="H136" s="579"/>
      <c r="I136" s="579"/>
    </row>
    <row r="137" spans="1:10" ht="31.5">
      <c r="A137" s="18" t="s">
        <v>2849</v>
      </c>
      <c r="B137" s="93" t="s">
        <v>1175</v>
      </c>
      <c r="C137" s="22" t="s">
        <v>4652</v>
      </c>
      <c r="D137" s="515">
        <v>2</v>
      </c>
      <c r="E137" s="25" t="s">
        <v>118</v>
      </c>
      <c r="F137" s="24"/>
      <c r="G137" s="36"/>
      <c r="H137" s="579"/>
      <c r="I137" s="579"/>
    </row>
    <row r="138" spans="1:10" ht="63">
      <c r="A138" s="18" t="s">
        <v>2846</v>
      </c>
      <c r="B138" s="93" t="s">
        <v>1173</v>
      </c>
      <c r="C138" s="49" t="s">
        <v>1172</v>
      </c>
      <c r="D138" s="515">
        <v>2</v>
      </c>
      <c r="E138" s="25" t="s">
        <v>1171</v>
      </c>
      <c r="F138" s="22" t="s">
        <v>1170</v>
      </c>
      <c r="G138" s="36"/>
      <c r="H138" s="579"/>
      <c r="I138" s="579"/>
    </row>
    <row r="139" spans="1:10" ht="60">
      <c r="A139" s="18" t="s">
        <v>2843</v>
      </c>
      <c r="B139" s="28" t="s">
        <v>1166</v>
      </c>
      <c r="C139" s="54" t="s">
        <v>1773</v>
      </c>
      <c r="D139" s="515">
        <v>2</v>
      </c>
      <c r="E139" s="25" t="s">
        <v>156</v>
      </c>
      <c r="F139" s="25"/>
      <c r="G139" s="36"/>
      <c r="H139" s="579"/>
      <c r="I139" s="579"/>
    </row>
    <row r="140" spans="1:10" ht="30">
      <c r="A140" s="27" t="s">
        <v>2842</v>
      </c>
      <c r="B140" s="733" t="s">
        <v>1163</v>
      </c>
      <c r="C140" s="733"/>
      <c r="D140" s="733"/>
      <c r="E140" s="733"/>
      <c r="F140" s="733"/>
      <c r="G140" s="733"/>
      <c r="H140" s="579">
        <f>SUM(D141:D146)</f>
        <v>6</v>
      </c>
      <c r="I140" s="579">
        <f>COUNT(D141:D146)*2</f>
        <v>6</v>
      </c>
    </row>
    <row r="141" spans="1:10" ht="94.5" hidden="1">
      <c r="A141" s="20" t="s">
        <v>1162</v>
      </c>
      <c r="B141" s="93" t="s">
        <v>1161</v>
      </c>
      <c r="C141" s="22" t="s">
        <v>4651</v>
      </c>
      <c r="D141" s="515"/>
      <c r="E141" s="25" t="s">
        <v>790</v>
      </c>
      <c r="F141" s="25"/>
      <c r="G141" s="36"/>
      <c r="H141" s="511"/>
      <c r="I141" s="511"/>
      <c r="J141" s="8"/>
    </row>
    <row r="142" spans="1:10" ht="63">
      <c r="A142" s="18" t="s">
        <v>4650</v>
      </c>
      <c r="B142" s="93" t="s">
        <v>1157</v>
      </c>
      <c r="C142" s="22" t="s">
        <v>1156</v>
      </c>
      <c r="D142" s="515">
        <v>2</v>
      </c>
      <c r="E142" s="25" t="s">
        <v>790</v>
      </c>
      <c r="F142" s="25"/>
      <c r="G142" s="36"/>
      <c r="H142" s="579"/>
      <c r="I142" s="579"/>
    </row>
    <row r="143" spans="1:10" ht="63">
      <c r="A143" s="18" t="s">
        <v>4649</v>
      </c>
      <c r="B143" s="93" t="s">
        <v>1154</v>
      </c>
      <c r="C143" s="22" t="s">
        <v>1153</v>
      </c>
      <c r="D143" s="515">
        <v>2</v>
      </c>
      <c r="E143" s="25" t="s">
        <v>790</v>
      </c>
      <c r="F143" s="25"/>
      <c r="G143" s="36"/>
      <c r="H143" s="579"/>
      <c r="I143" s="579"/>
    </row>
    <row r="144" spans="1:10" ht="63">
      <c r="A144" s="18" t="s">
        <v>2838</v>
      </c>
      <c r="B144" s="93" t="s">
        <v>1151</v>
      </c>
      <c r="C144" s="187" t="s">
        <v>4648</v>
      </c>
      <c r="D144" s="515">
        <v>2</v>
      </c>
      <c r="E144" s="25" t="s">
        <v>1146</v>
      </c>
      <c r="F144" s="25"/>
      <c r="G144" s="36"/>
      <c r="H144" s="579"/>
      <c r="I144" s="579"/>
    </row>
    <row r="145" spans="1:10" ht="78.75" hidden="1">
      <c r="A145" s="20" t="s">
        <v>4647</v>
      </c>
      <c r="B145" s="93" t="s">
        <v>1148</v>
      </c>
      <c r="C145" s="54"/>
      <c r="D145" s="25"/>
      <c r="F145" s="126"/>
      <c r="G145" s="25"/>
      <c r="H145" s="509"/>
      <c r="I145" s="509"/>
      <c r="J145" s="8"/>
    </row>
    <row r="146" spans="1:10" ht="63" hidden="1">
      <c r="A146" s="121" t="s">
        <v>1145</v>
      </c>
      <c r="B146" s="137" t="s">
        <v>1144</v>
      </c>
      <c r="C146" s="110"/>
      <c r="D146" s="110"/>
      <c r="E146" s="110"/>
      <c r="F146" s="311"/>
      <c r="G146" s="110"/>
      <c r="H146" s="509"/>
      <c r="I146" s="509"/>
      <c r="J146" s="8"/>
    </row>
    <row r="147" spans="1:10" ht="15.75">
      <c r="A147" s="18" t="s">
        <v>5031</v>
      </c>
      <c r="B147" s="753" t="s">
        <v>5032</v>
      </c>
      <c r="C147" s="754"/>
      <c r="D147" s="755"/>
      <c r="E147" s="754"/>
      <c r="F147" s="754"/>
      <c r="G147" s="754"/>
      <c r="H147" s="655">
        <f>SUM(D148:D160)</f>
        <v>8</v>
      </c>
      <c r="I147" s="655">
        <f>COUNT(D148:D160)*2</f>
        <v>8</v>
      </c>
      <c r="J147" s="8"/>
    </row>
    <row r="148" spans="1:10" ht="90" hidden="1">
      <c r="A148" s="121" t="s">
        <v>5033</v>
      </c>
      <c r="B148" s="21" t="s">
        <v>5034</v>
      </c>
      <c r="C148" s="21" t="s">
        <v>5035</v>
      </c>
      <c r="D148" s="614"/>
      <c r="E148" s="24"/>
      <c r="F148" s="21" t="s">
        <v>5036</v>
      </c>
      <c r="G148" s="647"/>
      <c r="H148" s="648"/>
      <c r="I148" s="648"/>
      <c r="J148" s="8"/>
    </row>
    <row r="149" spans="1:10" ht="45" hidden="1">
      <c r="A149" s="121" t="s">
        <v>5037</v>
      </c>
      <c r="B149" s="21" t="s">
        <v>5038</v>
      </c>
      <c r="C149" s="21" t="s">
        <v>5039</v>
      </c>
      <c r="D149" s="614"/>
      <c r="E149" s="24"/>
      <c r="F149" s="21" t="s">
        <v>5040</v>
      </c>
      <c r="G149" s="647"/>
      <c r="H149" s="605"/>
      <c r="I149" s="605"/>
      <c r="J149" s="8"/>
    </row>
    <row r="150" spans="1:10" ht="150" hidden="1">
      <c r="A150" s="121" t="s">
        <v>5041</v>
      </c>
      <c r="B150" s="21" t="s">
        <v>5042</v>
      </c>
      <c r="C150" s="21" t="s">
        <v>5043</v>
      </c>
      <c r="D150" s="614"/>
      <c r="E150" s="24"/>
      <c r="F150" s="21" t="s">
        <v>5044</v>
      </c>
      <c r="G150" s="647"/>
      <c r="H150" s="605"/>
      <c r="I150" s="605"/>
      <c r="J150" s="8"/>
    </row>
    <row r="151" spans="1:10" ht="105" hidden="1">
      <c r="A151" s="121" t="s">
        <v>5045</v>
      </c>
      <c r="B151" s="21" t="s">
        <v>5046</v>
      </c>
      <c r="C151" s="21" t="s">
        <v>5047</v>
      </c>
      <c r="D151" s="614"/>
      <c r="E151" s="24"/>
      <c r="F151" s="21" t="s">
        <v>5048</v>
      </c>
      <c r="G151" s="647"/>
      <c r="H151" s="605"/>
      <c r="I151" s="605"/>
      <c r="J151" s="8"/>
    </row>
    <row r="152" spans="1:10" ht="150" hidden="1">
      <c r="A152" s="121" t="s">
        <v>5049</v>
      </c>
      <c r="B152" s="21" t="s">
        <v>5050</v>
      </c>
      <c r="C152" s="21" t="s">
        <v>5051</v>
      </c>
      <c r="D152" s="614"/>
      <c r="E152" s="24"/>
      <c r="F152" s="21" t="s">
        <v>5052</v>
      </c>
      <c r="G152" s="647"/>
      <c r="H152" s="625"/>
      <c r="I152" s="625"/>
      <c r="J152" s="8"/>
    </row>
    <row r="153" spans="1:10" ht="60">
      <c r="A153" s="18" t="s">
        <v>5053</v>
      </c>
      <c r="B153" s="29" t="s">
        <v>5054</v>
      </c>
      <c r="C153" s="69" t="s">
        <v>1845</v>
      </c>
      <c r="D153" s="665">
        <v>2</v>
      </c>
      <c r="E153" s="124" t="s">
        <v>790</v>
      </c>
      <c r="F153" s="69"/>
      <c r="G153" s="649"/>
      <c r="H153" s="655"/>
      <c r="I153" s="655"/>
      <c r="J153" s="8"/>
    </row>
    <row r="154" spans="1:10" ht="45">
      <c r="A154" s="18"/>
      <c r="B154" s="29"/>
      <c r="C154" s="69" t="s">
        <v>4434</v>
      </c>
      <c r="D154" s="665">
        <v>2</v>
      </c>
      <c r="E154" s="124" t="s">
        <v>106</v>
      </c>
      <c r="F154" s="69" t="s">
        <v>2393</v>
      </c>
      <c r="G154" s="649"/>
      <c r="H154" s="655"/>
      <c r="I154" s="655"/>
      <c r="J154" s="8"/>
    </row>
    <row r="155" spans="1:10" ht="60">
      <c r="A155" s="18"/>
      <c r="B155" s="29"/>
      <c r="C155" s="69" t="s">
        <v>1844</v>
      </c>
      <c r="D155" s="665">
        <v>2</v>
      </c>
      <c r="E155" s="124" t="s">
        <v>110</v>
      </c>
      <c r="F155" s="69"/>
      <c r="G155" s="649"/>
      <c r="H155" s="655"/>
      <c r="I155" s="655"/>
      <c r="J155" s="8"/>
    </row>
    <row r="156" spans="1:10" ht="75">
      <c r="A156" s="18" t="s">
        <v>5055</v>
      </c>
      <c r="B156" s="29" t="s">
        <v>5056</v>
      </c>
      <c r="C156" s="22" t="s">
        <v>1678</v>
      </c>
      <c r="D156" s="659">
        <v>2</v>
      </c>
      <c r="E156" s="25" t="s">
        <v>120</v>
      </c>
      <c r="F156" s="29"/>
      <c r="G156" s="649"/>
      <c r="H156" s="655"/>
      <c r="I156" s="655"/>
      <c r="J156" s="8"/>
    </row>
    <row r="157" spans="1:10" ht="90" hidden="1">
      <c r="A157" s="121" t="s">
        <v>5057</v>
      </c>
      <c r="B157" s="21" t="s">
        <v>5058</v>
      </c>
      <c r="C157" s="21" t="s">
        <v>5059</v>
      </c>
      <c r="D157" s="614"/>
      <c r="E157" s="24"/>
      <c r="F157" s="21" t="s">
        <v>5060</v>
      </c>
      <c r="G157" s="647"/>
      <c r="H157" s="648"/>
      <c r="I157" s="648"/>
      <c r="J157" s="8"/>
    </row>
    <row r="158" spans="1:10" ht="165" hidden="1">
      <c r="A158" s="121" t="s">
        <v>5061</v>
      </c>
      <c r="B158" s="21" t="s">
        <v>5062</v>
      </c>
      <c r="C158" s="21" t="s">
        <v>5063</v>
      </c>
      <c r="D158" s="614"/>
      <c r="E158" s="24"/>
      <c r="F158" s="21" t="s">
        <v>5064</v>
      </c>
      <c r="G158" s="647"/>
      <c r="H158" s="605"/>
      <c r="I158" s="605"/>
      <c r="J158" s="8"/>
    </row>
    <row r="159" spans="1:10" ht="150" hidden="1">
      <c r="A159" s="121" t="s">
        <v>5065</v>
      </c>
      <c r="B159" s="21" t="s">
        <v>5066</v>
      </c>
      <c r="C159" s="21" t="s">
        <v>5067</v>
      </c>
      <c r="D159" s="614"/>
      <c r="E159" s="24"/>
      <c r="F159" s="21" t="s">
        <v>5068</v>
      </c>
      <c r="G159" s="647"/>
      <c r="H159" s="605"/>
      <c r="I159" s="605"/>
    </row>
    <row r="160" spans="1:10" ht="18.75" hidden="1" customHeight="1">
      <c r="A160" s="121" t="s">
        <v>5069</v>
      </c>
      <c r="B160" s="21" t="s">
        <v>5070</v>
      </c>
      <c r="C160" s="21" t="s">
        <v>5071</v>
      </c>
      <c r="D160" s="615"/>
      <c r="F160" s="21" t="s">
        <v>5072</v>
      </c>
      <c r="G160" s="647"/>
      <c r="H160" s="625"/>
      <c r="I160" s="625"/>
    </row>
    <row r="161" spans="1:9" ht="18.75" customHeight="1">
      <c r="A161" s="307"/>
      <c r="B161" s="740" t="s">
        <v>1143</v>
      </c>
      <c r="C161" s="740"/>
      <c r="D161" s="740"/>
      <c r="E161" s="740"/>
      <c r="F161" s="740"/>
      <c r="G161" s="735"/>
      <c r="H161" s="656">
        <f>H162+H191+H197+H203+H212+H230+H246</f>
        <v>170</v>
      </c>
      <c r="I161" s="656">
        <f>I162+I191+I197+I203+I212+I230+I246</f>
        <v>170</v>
      </c>
    </row>
    <row r="162" spans="1:9" ht="18.75" customHeight="1">
      <c r="A162" s="17" t="s">
        <v>2835</v>
      </c>
      <c r="B162" s="733" t="s">
        <v>1141</v>
      </c>
      <c r="C162" s="733"/>
      <c r="D162" s="733"/>
      <c r="E162" s="733"/>
      <c r="F162" s="733"/>
      <c r="G162" s="737"/>
      <c r="H162" s="656">
        <f>SUM(D163:D190)</f>
        <v>56</v>
      </c>
      <c r="I162" s="656">
        <f>COUNT(D163:D190)*2</f>
        <v>56</v>
      </c>
    </row>
    <row r="163" spans="1:9" ht="47.25">
      <c r="A163" s="18" t="s">
        <v>2834</v>
      </c>
      <c r="B163" s="28" t="s">
        <v>1139</v>
      </c>
      <c r="C163" s="54" t="s">
        <v>4646</v>
      </c>
      <c r="D163" s="515">
        <v>2</v>
      </c>
      <c r="E163" s="25" t="s">
        <v>156</v>
      </c>
      <c r="F163" s="21" t="s">
        <v>4645</v>
      </c>
      <c r="G163" s="36"/>
      <c r="H163" s="579"/>
      <c r="I163" s="579"/>
    </row>
    <row r="164" spans="1:9" ht="45">
      <c r="A164" s="18"/>
      <c r="B164" s="28"/>
      <c r="C164" s="54" t="s">
        <v>3739</v>
      </c>
      <c r="D164" s="515">
        <v>2</v>
      </c>
      <c r="E164" s="25" t="s">
        <v>156</v>
      </c>
      <c r="F164" s="21"/>
      <c r="G164" s="36"/>
      <c r="H164" s="579"/>
      <c r="I164" s="579"/>
    </row>
    <row r="165" spans="1:9" ht="45">
      <c r="A165" s="18" t="s">
        <v>2830</v>
      </c>
      <c r="B165" s="32" t="s">
        <v>1133</v>
      </c>
      <c r="C165" s="54" t="s">
        <v>4644</v>
      </c>
      <c r="D165" s="515">
        <v>2</v>
      </c>
      <c r="E165" s="25" t="s">
        <v>156</v>
      </c>
      <c r="F165" s="25"/>
      <c r="G165" s="36"/>
      <c r="H165" s="579"/>
      <c r="I165" s="579"/>
    </row>
    <row r="166" spans="1:9" ht="30">
      <c r="A166" s="18"/>
      <c r="B166" s="32"/>
      <c r="C166" s="54" t="s">
        <v>1128</v>
      </c>
      <c r="D166" s="515">
        <v>2</v>
      </c>
      <c r="E166" s="25" t="s">
        <v>156</v>
      </c>
      <c r="F166" s="25"/>
      <c r="G166" s="36"/>
      <c r="H166" s="579"/>
      <c r="I166" s="579"/>
    </row>
    <row r="167" spans="1:9" ht="30">
      <c r="A167" s="18"/>
      <c r="B167" s="32"/>
      <c r="C167" s="54" t="s">
        <v>1126</v>
      </c>
      <c r="D167" s="515">
        <v>2</v>
      </c>
      <c r="E167" s="25" t="s">
        <v>156</v>
      </c>
      <c r="F167" s="25"/>
      <c r="G167" s="36"/>
      <c r="H167" s="579"/>
      <c r="I167" s="579"/>
    </row>
    <row r="168" spans="1:9" ht="47.25">
      <c r="A168" s="18" t="s">
        <v>2827</v>
      </c>
      <c r="B168" s="28" t="s">
        <v>1121</v>
      </c>
      <c r="C168" s="54" t="s">
        <v>4643</v>
      </c>
      <c r="D168" s="515">
        <v>2</v>
      </c>
      <c r="E168" s="25" t="s">
        <v>156</v>
      </c>
      <c r="F168" s="25"/>
      <c r="G168" s="36"/>
      <c r="H168" s="579"/>
      <c r="I168" s="579"/>
    </row>
    <row r="169" spans="1:9" ht="30">
      <c r="A169" s="18"/>
      <c r="B169" s="28"/>
      <c r="C169" s="54" t="s">
        <v>4642</v>
      </c>
      <c r="D169" s="515">
        <v>2</v>
      </c>
      <c r="E169" s="25" t="s">
        <v>156</v>
      </c>
      <c r="F169" s="25"/>
      <c r="G169" s="36"/>
      <c r="H169" s="579"/>
      <c r="I169" s="579"/>
    </row>
    <row r="170" spans="1:9" ht="15.75">
      <c r="A170" s="18"/>
      <c r="B170" s="28"/>
      <c r="C170" s="310" t="s">
        <v>4641</v>
      </c>
      <c r="D170" s="515">
        <v>2</v>
      </c>
      <c r="E170" s="25" t="s">
        <v>156</v>
      </c>
      <c r="F170" s="25"/>
      <c r="G170" s="36"/>
      <c r="H170" s="579"/>
      <c r="I170" s="579"/>
    </row>
    <row r="171" spans="1:9" ht="30">
      <c r="A171" s="18"/>
      <c r="B171" s="28"/>
      <c r="C171" s="54" t="s">
        <v>4640</v>
      </c>
      <c r="D171" s="515">
        <v>2</v>
      </c>
      <c r="E171" s="25" t="s">
        <v>156</v>
      </c>
      <c r="F171" s="25"/>
      <c r="G171" s="36"/>
      <c r="H171" s="579"/>
      <c r="I171" s="579"/>
    </row>
    <row r="172" spans="1:9" ht="30">
      <c r="A172" s="18"/>
      <c r="B172" s="28"/>
      <c r="C172" s="54" t="s">
        <v>4639</v>
      </c>
      <c r="D172" s="515">
        <v>2</v>
      </c>
      <c r="E172" s="25" t="s">
        <v>156</v>
      </c>
      <c r="F172" s="25"/>
      <c r="G172" s="36"/>
      <c r="H172" s="579"/>
      <c r="I172" s="579"/>
    </row>
    <row r="173" spans="1:9" ht="30">
      <c r="A173" s="18"/>
      <c r="B173" s="28"/>
      <c r="C173" s="54" t="s">
        <v>4638</v>
      </c>
      <c r="D173" s="515">
        <v>2</v>
      </c>
      <c r="E173" s="25" t="s">
        <v>156</v>
      </c>
      <c r="F173" s="25"/>
      <c r="G173" s="36"/>
      <c r="H173" s="579"/>
      <c r="I173" s="579"/>
    </row>
    <row r="174" spans="1:9" ht="30">
      <c r="A174" s="18"/>
      <c r="B174" s="28"/>
      <c r="C174" s="54" t="s">
        <v>1116</v>
      </c>
      <c r="D174" s="515">
        <v>2</v>
      </c>
      <c r="E174" s="25" t="s">
        <v>156</v>
      </c>
      <c r="F174" s="25"/>
      <c r="G174" s="36"/>
      <c r="H174" s="579"/>
      <c r="I174" s="579"/>
    </row>
    <row r="175" spans="1:9" ht="15.75">
      <c r="A175" s="18"/>
      <c r="B175" s="28"/>
      <c r="C175" s="54" t="s">
        <v>1115</v>
      </c>
      <c r="D175" s="515">
        <v>2</v>
      </c>
      <c r="E175" s="25" t="s">
        <v>156</v>
      </c>
      <c r="F175" s="25"/>
      <c r="G175" s="36"/>
      <c r="H175" s="579"/>
      <c r="I175" s="579"/>
    </row>
    <row r="176" spans="1:9" ht="45">
      <c r="A176" s="18"/>
      <c r="B176" s="28"/>
      <c r="C176" s="54" t="s">
        <v>4637</v>
      </c>
      <c r="D176" s="515">
        <v>2</v>
      </c>
      <c r="E176" s="25" t="s">
        <v>156</v>
      </c>
      <c r="F176" s="25"/>
      <c r="G176" s="36"/>
      <c r="H176" s="579"/>
      <c r="I176" s="579"/>
    </row>
    <row r="177" spans="1:9" ht="45">
      <c r="A177" s="18"/>
      <c r="B177" s="28"/>
      <c r="C177" s="54" t="s">
        <v>4636</v>
      </c>
      <c r="D177" s="515">
        <v>2</v>
      </c>
      <c r="E177" s="25" t="s">
        <v>156</v>
      </c>
      <c r="F177" s="22" t="s">
        <v>4635</v>
      </c>
      <c r="G177" s="36"/>
      <c r="H177" s="579"/>
      <c r="I177" s="579"/>
    </row>
    <row r="178" spans="1:9" ht="75">
      <c r="A178" s="18"/>
      <c r="B178" s="28"/>
      <c r="C178" s="54" t="s">
        <v>4634</v>
      </c>
      <c r="D178" s="515">
        <v>2</v>
      </c>
      <c r="E178" s="25" t="s">
        <v>156</v>
      </c>
      <c r="F178" s="22" t="s">
        <v>4633</v>
      </c>
      <c r="G178" s="36"/>
      <c r="H178" s="579"/>
      <c r="I178" s="579"/>
    </row>
    <row r="179" spans="1:9" ht="15.75">
      <c r="A179" s="18"/>
      <c r="B179" s="28"/>
      <c r="C179" s="25" t="s">
        <v>4632</v>
      </c>
      <c r="D179" s="515">
        <v>2</v>
      </c>
      <c r="E179" s="25" t="s">
        <v>156</v>
      </c>
      <c r="F179" s="25"/>
      <c r="G179" s="36"/>
      <c r="H179" s="579"/>
      <c r="I179" s="579"/>
    </row>
    <row r="180" spans="1:9" ht="37.5" customHeight="1">
      <c r="A180" s="18"/>
      <c r="B180" s="28"/>
      <c r="C180" s="54" t="s">
        <v>4631</v>
      </c>
      <c r="D180" s="515">
        <v>2</v>
      </c>
      <c r="E180" s="25" t="s">
        <v>156</v>
      </c>
      <c r="F180" s="25"/>
      <c r="G180" s="36"/>
      <c r="H180" s="579"/>
      <c r="I180" s="579"/>
    </row>
    <row r="181" spans="1:9" ht="30">
      <c r="A181" s="18"/>
      <c r="B181" s="28"/>
      <c r="C181" s="16" t="s">
        <v>1112</v>
      </c>
      <c r="D181" s="516">
        <v>2</v>
      </c>
      <c r="E181" s="24"/>
      <c r="F181" s="24"/>
      <c r="G181" s="36"/>
      <c r="H181" s="579"/>
      <c r="I181" s="579"/>
    </row>
    <row r="182" spans="1:9" ht="63">
      <c r="A182" s="18" t="s">
        <v>4217</v>
      </c>
      <c r="B182" s="28" t="s">
        <v>1109</v>
      </c>
      <c r="C182" s="305" t="s">
        <v>4630</v>
      </c>
      <c r="D182" s="515">
        <v>2</v>
      </c>
      <c r="E182" s="25" t="s">
        <v>156</v>
      </c>
      <c r="F182" s="13" t="s">
        <v>4629</v>
      </c>
      <c r="G182" s="36"/>
      <c r="H182" s="579"/>
      <c r="I182" s="579"/>
    </row>
    <row r="183" spans="1:9" ht="63">
      <c r="A183" s="18" t="s">
        <v>2819</v>
      </c>
      <c r="B183" s="28" t="s">
        <v>1106</v>
      </c>
      <c r="C183" s="54" t="s">
        <v>4628</v>
      </c>
      <c r="D183" s="515">
        <v>2</v>
      </c>
      <c r="E183" s="25" t="s">
        <v>156</v>
      </c>
      <c r="F183" s="25"/>
      <c r="G183" s="36"/>
      <c r="H183" s="579"/>
      <c r="I183" s="579"/>
    </row>
    <row r="184" spans="1:9" ht="45">
      <c r="A184" s="18"/>
      <c r="B184" s="28"/>
      <c r="C184" s="305" t="s">
        <v>4627</v>
      </c>
      <c r="D184" s="515">
        <v>2</v>
      </c>
      <c r="E184" s="25" t="s">
        <v>156</v>
      </c>
      <c r="F184" s="25"/>
      <c r="G184" s="36"/>
      <c r="H184" s="579"/>
      <c r="I184" s="579"/>
    </row>
    <row r="185" spans="1:9" ht="31.5">
      <c r="A185" s="18" t="s">
        <v>2818</v>
      </c>
      <c r="B185" s="28" t="s">
        <v>1103</v>
      </c>
      <c r="C185" s="54" t="s">
        <v>4626</v>
      </c>
      <c r="D185" s="515">
        <v>2</v>
      </c>
      <c r="E185" s="25" t="s">
        <v>156</v>
      </c>
      <c r="F185" s="29" t="s">
        <v>4625</v>
      </c>
      <c r="G185" s="36"/>
      <c r="H185" s="579"/>
      <c r="I185" s="579"/>
    </row>
    <row r="186" spans="1:9" ht="45">
      <c r="A186" s="18"/>
      <c r="B186" s="28"/>
      <c r="C186" s="54" t="s">
        <v>4624</v>
      </c>
      <c r="D186" s="515">
        <v>2</v>
      </c>
      <c r="E186" s="25"/>
      <c r="F186" s="29"/>
      <c r="G186" s="36"/>
      <c r="H186" s="579"/>
      <c r="I186" s="579"/>
    </row>
    <row r="187" spans="1:9" ht="110.25">
      <c r="A187" s="18" t="s">
        <v>2816</v>
      </c>
      <c r="B187" s="30" t="s">
        <v>1099</v>
      </c>
      <c r="C187" s="54" t="s">
        <v>4623</v>
      </c>
      <c r="D187" s="515">
        <v>2</v>
      </c>
      <c r="E187" s="25" t="s">
        <v>156</v>
      </c>
      <c r="F187" s="29" t="s">
        <v>4622</v>
      </c>
      <c r="G187" s="36"/>
      <c r="H187" s="579"/>
      <c r="I187" s="579"/>
    </row>
    <row r="188" spans="1:9" ht="45">
      <c r="A188" s="18"/>
      <c r="B188" s="30"/>
      <c r="C188" s="54" t="s">
        <v>4621</v>
      </c>
      <c r="D188" s="515">
        <v>2</v>
      </c>
      <c r="E188" s="25" t="s">
        <v>156</v>
      </c>
      <c r="F188" s="16" t="s">
        <v>4620</v>
      </c>
      <c r="G188" s="36"/>
      <c r="H188" s="579"/>
      <c r="I188" s="579"/>
    </row>
    <row r="189" spans="1:9" ht="60">
      <c r="A189" s="18"/>
      <c r="B189" s="30"/>
      <c r="C189" s="54" t="s">
        <v>4619</v>
      </c>
      <c r="D189" s="515">
        <v>2</v>
      </c>
      <c r="E189" s="25" t="s">
        <v>223</v>
      </c>
      <c r="F189" s="29"/>
      <c r="G189" s="36"/>
      <c r="H189" s="579"/>
      <c r="I189" s="579"/>
    </row>
    <row r="190" spans="1:9" ht="30">
      <c r="A190" s="18"/>
      <c r="B190" s="30"/>
      <c r="C190" s="54" t="s">
        <v>4618</v>
      </c>
      <c r="D190" s="515">
        <v>2</v>
      </c>
      <c r="E190" s="25" t="s">
        <v>156</v>
      </c>
      <c r="F190" s="22"/>
      <c r="G190" s="36"/>
      <c r="H190" s="579"/>
      <c r="I190" s="579"/>
    </row>
    <row r="191" spans="1:9" ht="18.75">
      <c r="A191" s="18" t="s">
        <v>2814</v>
      </c>
      <c r="B191" s="733" t="s">
        <v>1093</v>
      </c>
      <c r="C191" s="733"/>
      <c r="D191" s="733"/>
      <c r="E191" s="733"/>
      <c r="F191" s="733"/>
      <c r="G191" s="733"/>
      <c r="H191" s="579">
        <f>SUM(D192:D196)</f>
        <v>8</v>
      </c>
      <c r="I191" s="579">
        <f>COUNT(D192:D196)*2</f>
        <v>8</v>
      </c>
    </row>
    <row r="192" spans="1:9" ht="90">
      <c r="A192" s="18" t="s">
        <v>1092</v>
      </c>
      <c r="B192" s="32" t="s">
        <v>1091</v>
      </c>
      <c r="C192" s="22" t="s">
        <v>1090</v>
      </c>
      <c r="D192" s="515">
        <v>2</v>
      </c>
      <c r="E192" s="25" t="s">
        <v>156</v>
      </c>
      <c r="F192" s="22" t="s">
        <v>1089</v>
      </c>
      <c r="G192" s="36"/>
      <c r="H192" s="579"/>
      <c r="I192" s="579"/>
    </row>
    <row r="193" spans="1:10" ht="63" hidden="1">
      <c r="A193" s="20" t="s">
        <v>1088</v>
      </c>
      <c r="B193" s="78" t="s">
        <v>1087</v>
      </c>
      <c r="C193" s="25"/>
      <c r="D193" s="25"/>
      <c r="E193" s="25"/>
      <c r="F193" s="25"/>
      <c r="G193" s="25"/>
      <c r="H193" s="509"/>
      <c r="I193" s="509"/>
      <c r="J193" s="8"/>
    </row>
    <row r="194" spans="1:10" ht="60">
      <c r="A194" s="18" t="s">
        <v>4188</v>
      </c>
      <c r="B194" s="32" t="s">
        <v>1085</v>
      </c>
      <c r="C194" s="22" t="s">
        <v>4617</v>
      </c>
      <c r="D194" s="515">
        <v>2</v>
      </c>
      <c r="E194" s="25" t="s">
        <v>156</v>
      </c>
      <c r="F194" s="25"/>
      <c r="G194" s="36"/>
      <c r="H194" s="579"/>
      <c r="I194" s="579"/>
    </row>
    <row r="195" spans="1:10" ht="47.25">
      <c r="A195" s="18" t="s">
        <v>4182</v>
      </c>
      <c r="B195" s="32" t="s">
        <v>1082</v>
      </c>
      <c r="C195" s="185" t="s">
        <v>4616</v>
      </c>
      <c r="D195" s="515">
        <v>2</v>
      </c>
      <c r="E195" s="25" t="s">
        <v>156</v>
      </c>
      <c r="F195" s="25"/>
      <c r="G195" s="36"/>
      <c r="H195" s="579"/>
      <c r="I195" s="579"/>
    </row>
    <row r="196" spans="1:10" ht="30">
      <c r="A196" s="18"/>
      <c r="B196" s="32"/>
      <c r="C196" s="69" t="s">
        <v>1080</v>
      </c>
      <c r="D196" s="515">
        <v>2</v>
      </c>
      <c r="E196" s="25" t="s">
        <v>156</v>
      </c>
      <c r="F196" s="25"/>
      <c r="G196" s="36"/>
      <c r="H196" s="579"/>
      <c r="I196" s="579"/>
    </row>
    <row r="197" spans="1:10" ht="18.75">
      <c r="A197" s="18" t="s">
        <v>2809</v>
      </c>
      <c r="B197" s="733" t="s">
        <v>1078</v>
      </c>
      <c r="C197" s="733"/>
      <c r="D197" s="733"/>
      <c r="E197" s="733"/>
      <c r="F197" s="733"/>
      <c r="G197" s="733"/>
      <c r="H197" s="579">
        <f>SUM(D198:D202)</f>
        <v>10</v>
      </c>
      <c r="I197" s="579">
        <f>COUNT(D198:D202)*2</f>
        <v>10</v>
      </c>
    </row>
    <row r="198" spans="1:10" ht="63" customHeight="1">
      <c r="A198" s="18" t="s">
        <v>2808</v>
      </c>
      <c r="B198" s="32" t="s">
        <v>1076</v>
      </c>
      <c r="C198" s="62" t="s">
        <v>4615</v>
      </c>
      <c r="D198" s="515">
        <v>2</v>
      </c>
      <c r="E198" s="25" t="s">
        <v>223</v>
      </c>
      <c r="F198" s="25"/>
      <c r="G198" s="36"/>
      <c r="H198" s="579"/>
      <c r="I198" s="579"/>
    </row>
    <row r="199" spans="1:10" ht="64.5" customHeight="1">
      <c r="A199" s="18"/>
      <c r="B199" s="32"/>
      <c r="C199" s="62" t="s">
        <v>1074</v>
      </c>
      <c r="D199" s="515">
        <v>2</v>
      </c>
      <c r="E199" s="25" t="s">
        <v>156</v>
      </c>
      <c r="F199" s="25"/>
      <c r="G199" s="36"/>
      <c r="H199" s="579"/>
      <c r="I199" s="579"/>
    </row>
    <row r="200" spans="1:10" ht="45">
      <c r="A200" s="18" t="s">
        <v>2805</v>
      </c>
      <c r="B200" s="32" t="s">
        <v>1072</v>
      </c>
      <c r="C200" s="62" t="s">
        <v>4614</v>
      </c>
      <c r="D200" s="515">
        <v>2</v>
      </c>
      <c r="E200" s="25" t="s">
        <v>156</v>
      </c>
      <c r="F200" s="25"/>
      <c r="G200" s="36"/>
      <c r="H200" s="579"/>
      <c r="I200" s="579"/>
    </row>
    <row r="201" spans="1:10" ht="98.25" customHeight="1">
      <c r="A201" s="18"/>
      <c r="B201" s="32"/>
      <c r="C201" s="22" t="s">
        <v>1070</v>
      </c>
      <c r="D201" s="515">
        <v>2</v>
      </c>
      <c r="E201" s="25" t="s">
        <v>178</v>
      </c>
      <c r="F201" s="25"/>
      <c r="G201" s="36"/>
      <c r="H201" s="579"/>
      <c r="I201" s="579"/>
    </row>
    <row r="202" spans="1:10" ht="78.75">
      <c r="A202" s="18" t="s">
        <v>2803</v>
      </c>
      <c r="B202" s="32" t="s">
        <v>1068</v>
      </c>
      <c r="C202" s="22" t="s">
        <v>1067</v>
      </c>
      <c r="D202" s="515">
        <v>2</v>
      </c>
      <c r="E202" s="25" t="s">
        <v>404</v>
      </c>
      <c r="F202" s="25"/>
      <c r="G202" s="36"/>
      <c r="H202" s="579"/>
      <c r="I202" s="579"/>
    </row>
    <row r="203" spans="1:10" ht="18.75">
      <c r="A203" s="18" t="s">
        <v>2802</v>
      </c>
      <c r="B203" s="733" t="s">
        <v>1065</v>
      </c>
      <c r="C203" s="733"/>
      <c r="D203" s="733"/>
      <c r="E203" s="733"/>
      <c r="F203" s="733"/>
      <c r="G203" s="733"/>
      <c r="H203" s="579">
        <f>SUM(D204:D211)</f>
        <v>16</v>
      </c>
      <c r="I203" s="579">
        <f>COUNT(D204:D211)*2</f>
        <v>16</v>
      </c>
    </row>
    <row r="204" spans="1:10" ht="47.25">
      <c r="A204" s="177" t="s">
        <v>2801</v>
      </c>
      <c r="B204" s="28" t="s">
        <v>1063</v>
      </c>
      <c r="C204" s="54" t="s">
        <v>4613</v>
      </c>
      <c r="D204" s="515">
        <v>2</v>
      </c>
      <c r="E204" s="13" t="s">
        <v>178</v>
      </c>
      <c r="F204" s="29" t="s">
        <v>4612</v>
      </c>
      <c r="G204" s="36"/>
      <c r="H204" s="579"/>
      <c r="I204" s="579"/>
    </row>
    <row r="205" spans="1:10" ht="63">
      <c r="A205" s="177" t="s">
        <v>4150</v>
      </c>
      <c r="B205" s="28" t="s">
        <v>1059</v>
      </c>
      <c r="C205" s="54" t="s">
        <v>4611</v>
      </c>
      <c r="D205" s="515">
        <v>2</v>
      </c>
      <c r="E205" s="25" t="s">
        <v>178</v>
      </c>
      <c r="F205" s="25"/>
      <c r="G205" s="36"/>
      <c r="H205" s="579"/>
      <c r="I205" s="579"/>
    </row>
    <row r="206" spans="1:10" ht="47.25">
      <c r="A206" s="177" t="s">
        <v>2798</v>
      </c>
      <c r="B206" s="28" t="s">
        <v>1056</v>
      </c>
      <c r="C206" s="54" t="s">
        <v>1745</v>
      </c>
      <c r="D206" s="515">
        <v>2</v>
      </c>
      <c r="E206" s="25" t="s">
        <v>1054</v>
      </c>
      <c r="F206" s="62" t="s">
        <v>4610</v>
      </c>
      <c r="G206" s="36"/>
      <c r="H206" s="579"/>
      <c r="I206" s="579"/>
    </row>
    <row r="207" spans="1:10" ht="47.25">
      <c r="A207" s="177" t="s">
        <v>2796</v>
      </c>
      <c r="B207" s="28" t="s">
        <v>1051</v>
      </c>
      <c r="C207" s="54" t="s">
        <v>4609</v>
      </c>
      <c r="D207" s="515">
        <v>2</v>
      </c>
      <c r="E207" s="25" t="s">
        <v>223</v>
      </c>
      <c r="F207" s="246"/>
      <c r="G207" s="36"/>
      <c r="H207" s="579"/>
      <c r="I207" s="579"/>
    </row>
    <row r="208" spans="1:10" ht="31.5">
      <c r="A208" s="177" t="s">
        <v>2794</v>
      </c>
      <c r="B208" s="28" t="s">
        <v>1037</v>
      </c>
      <c r="C208" s="54" t="s">
        <v>4608</v>
      </c>
      <c r="D208" s="515">
        <v>2</v>
      </c>
      <c r="E208" s="25" t="s">
        <v>404</v>
      </c>
      <c r="F208" s="246"/>
      <c r="G208" s="36"/>
      <c r="H208" s="579"/>
      <c r="I208" s="579"/>
    </row>
    <row r="209" spans="1:10" ht="30">
      <c r="A209" s="177"/>
      <c r="B209" s="28"/>
      <c r="C209" s="54" t="s">
        <v>4607</v>
      </c>
      <c r="D209" s="515">
        <v>2</v>
      </c>
      <c r="E209" s="25" t="s">
        <v>106</v>
      </c>
      <c r="F209" s="246"/>
      <c r="G209" s="36"/>
      <c r="H209" s="579"/>
      <c r="I209" s="579"/>
    </row>
    <row r="210" spans="1:10" ht="30">
      <c r="A210" s="177"/>
      <c r="B210" s="28"/>
      <c r="C210" s="54" t="s">
        <v>4606</v>
      </c>
      <c r="D210" s="515">
        <v>2</v>
      </c>
      <c r="E210" s="25" t="s">
        <v>404</v>
      </c>
      <c r="F210" s="246"/>
      <c r="G210" s="36"/>
      <c r="H210" s="579"/>
      <c r="I210" s="579"/>
    </row>
    <row r="211" spans="1:10" ht="30">
      <c r="A211" s="177"/>
      <c r="B211" s="28"/>
      <c r="C211" s="54" t="s">
        <v>4605</v>
      </c>
      <c r="D211" s="515">
        <v>2</v>
      </c>
      <c r="E211" s="25" t="s">
        <v>404</v>
      </c>
      <c r="F211" s="246"/>
      <c r="G211" s="36"/>
      <c r="H211" s="579"/>
      <c r="I211" s="579"/>
    </row>
    <row r="212" spans="1:10" ht="18.75">
      <c r="A212" s="177" t="s">
        <v>2791</v>
      </c>
      <c r="B212" s="733" t="s">
        <v>1022</v>
      </c>
      <c r="C212" s="733"/>
      <c r="D212" s="733"/>
      <c r="E212" s="733"/>
      <c r="F212" s="733"/>
      <c r="G212" s="733"/>
      <c r="H212" s="579">
        <f>SUM(D213:D229)</f>
        <v>32</v>
      </c>
      <c r="I212" s="579">
        <f>COUNT(D213:D229)*2</f>
        <v>32</v>
      </c>
    </row>
    <row r="213" spans="1:10" ht="47.25">
      <c r="A213" s="177" t="s">
        <v>2790</v>
      </c>
      <c r="B213" s="28" t="s">
        <v>1020</v>
      </c>
      <c r="C213" s="54" t="s">
        <v>2405</v>
      </c>
      <c r="D213" s="515">
        <v>2</v>
      </c>
      <c r="E213" s="25" t="s">
        <v>1008</v>
      </c>
      <c r="F213" s="22" t="s">
        <v>4599</v>
      </c>
      <c r="G213" s="36"/>
      <c r="H213" s="579"/>
      <c r="I213" s="579"/>
    </row>
    <row r="214" spans="1:10" ht="15.75">
      <c r="A214" s="177"/>
      <c r="B214" s="28"/>
      <c r="C214" s="54" t="s">
        <v>1629</v>
      </c>
      <c r="D214" s="515">
        <v>2</v>
      </c>
      <c r="E214" s="25" t="s">
        <v>1008</v>
      </c>
      <c r="F214" s="22" t="s">
        <v>4599</v>
      </c>
      <c r="G214" s="36"/>
      <c r="H214" s="579"/>
      <c r="I214" s="579"/>
    </row>
    <row r="215" spans="1:10" ht="31.5" customHeight="1">
      <c r="A215" s="177"/>
      <c r="B215" s="28"/>
      <c r="C215" s="309" t="s">
        <v>2404</v>
      </c>
      <c r="D215" s="517">
        <v>2</v>
      </c>
      <c r="E215" s="124" t="s">
        <v>1008</v>
      </c>
      <c r="F215" s="69" t="s">
        <v>4599</v>
      </c>
      <c r="G215" s="36"/>
      <c r="H215" s="579"/>
      <c r="I215" s="579"/>
    </row>
    <row r="216" spans="1:10" ht="30">
      <c r="A216" s="177"/>
      <c r="B216" s="28"/>
      <c r="C216" s="305" t="s">
        <v>2403</v>
      </c>
      <c r="D216" s="515">
        <v>2</v>
      </c>
      <c r="E216" s="25" t="s">
        <v>1008</v>
      </c>
      <c r="F216" s="22" t="s">
        <v>4599</v>
      </c>
      <c r="G216" s="36"/>
      <c r="H216" s="579"/>
      <c r="I216" s="579"/>
    </row>
    <row r="217" spans="1:10" ht="30">
      <c r="A217" s="177"/>
      <c r="B217" s="28"/>
      <c r="C217" s="305" t="s">
        <v>2429</v>
      </c>
      <c r="D217" s="515">
        <v>2</v>
      </c>
      <c r="E217" s="25" t="s">
        <v>1008</v>
      </c>
      <c r="F217" s="22" t="s">
        <v>4599</v>
      </c>
      <c r="G217" s="36"/>
      <c r="H217" s="579"/>
      <c r="I217" s="579"/>
    </row>
    <row r="218" spans="1:10" ht="49.5" customHeight="1">
      <c r="A218" s="177"/>
      <c r="B218" s="28"/>
      <c r="C218" s="305" t="s">
        <v>2402</v>
      </c>
      <c r="D218" s="515">
        <v>2</v>
      </c>
      <c r="E218" s="25" t="s">
        <v>1008</v>
      </c>
      <c r="F218" s="22" t="s">
        <v>4599</v>
      </c>
      <c r="G218" s="36"/>
      <c r="H218" s="579"/>
      <c r="I218" s="579"/>
    </row>
    <row r="219" spans="1:10" ht="34.5" customHeight="1">
      <c r="A219" s="177"/>
      <c r="B219" s="28"/>
      <c r="C219" s="305" t="s">
        <v>2401</v>
      </c>
      <c r="D219" s="515">
        <v>2</v>
      </c>
      <c r="E219" s="25" t="s">
        <v>1008</v>
      </c>
      <c r="F219" s="22" t="s">
        <v>4599</v>
      </c>
      <c r="G219" s="36"/>
      <c r="H219" s="579"/>
      <c r="I219" s="579"/>
    </row>
    <row r="220" spans="1:10" ht="15.75">
      <c r="A220" s="177"/>
      <c r="B220" s="28"/>
      <c r="C220" s="305" t="s">
        <v>2400</v>
      </c>
      <c r="D220" s="515">
        <v>2</v>
      </c>
      <c r="E220" s="25" t="s">
        <v>1008</v>
      </c>
      <c r="F220" s="22" t="s">
        <v>4599</v>
      </c>
      <c r="G220" s="36"/>
      <c r="H220" s="579"/>
      <c r="I220" s="579"/>
    </row>
    <row r="221" spans="1:10" ht="30">
      <c r="A221" s="177"/>
      <c r="B221" s="28"/>
      <c r="C221" s="305" t="s">
        <v>4600</v>
      </c>
      <c r="D221" s="515">
        <v>2</v>
      </c>
      <c r="E221" s="25" t="s">
        <v>1008</v>
      </c>
      <c r="F221" s="22" t="s">
        <v>4599</v>
      </c>
      <c r="G221" s="36"/>
      <c r="H221" s="579"/>
      <c r="I221" s="579"/>
    </row>
    <row r="222" spans="1:10" ht="30" hidden="1">
      <c r="A222" s="514"/>
      <c r="B222" s="28"/>
      <c r="C222" s="305" t="s">
        <v>4598</v>
      </c>
      <c r="D222" s="515"/>
      <c r="E222" s="25" t="s">
        <v>1008</v>
      </c>
      <c r="F222" s="22" t="s">
        <v>4597</v>
      </c>
      <c r="G222" s="36"/>
      <c r="H222" s="511"/>
      <c r="I222" s="511"/>
      <c r="J222" s="8"/>
    </row>
    <row r="223" spans="1:10" ht="30">
      <c r="A223" s="177"/>
      <c r="B223" s="28"/>
      <c r="C223" s="305" t="s">
        <v>2399</v>
      </c>
      <c r="D223" s="515">
        <v>2</v>
      </c>
      <c r="E223" s="25" t="s">
        <v>1008</v>
      </c>
      <c r="F223" s="22" t="s">
        <v>2277</v>
      </c>
      <c r="G223" s="36"/>
      <c r="H223" s="579"/>
      <c r="I223" s="579"/>
    </row>
    <row r="224" spans="1:10" ht="45">
      <c r="A224" s="177"/>
      <c r="B224" s="28"/>
      <c r="C224" s="54" t="s">
        <v>4596</v>
      </c>
      <c r="D224" s="515">
        <v>2</v>
      </c>
      <c r="E224" s="25" t="s">
        <v>1008</v>
      </c>
      <c r="F224" s="22" t="s">
        <v>4595</v>
      </c>
      <c r="G224" s="36"/>
      <c r="H224" s="579"/>
      <c r="I224" s="579"/>
    </row>
    <row r="225" spans="1:10" ht="45">
      <c r="A225" s="177"/>
      <c r="B225" s="28"/>
      <c r="C225" s="54" t="s">
        <v>4594</v>
      </c>
      <c r="D225" s="515">
        <v>2</v>
      </c>
      <c r="E225" s="25" t="s">
        <v>1008</v>
      </c>
      <c r="F225" s="22" t="s">
        <v>4593</v>
      </c>
      <c r="G225" s="36"/>
      <c r="H225" s="579"/>
      <c r="I225" s="579"/>
    </row>
    <row r="226" spans="1:10" ht="47.25">
      <c r="A226" s="177" t="s">
        <v>2785</v>
      </c>
      <c r="B226" s="28" t="s">
        <v>1015</v>
      </c>
      <c r="C226" s="54" t="s">
        <v>2398</v>
      </c>
      <c r="D226" s="515">
        <v>2</v>
      </c>
      <c r="E226" s="25" t="s">
        <v>1008</v>
      </c>
      <c r="F226" s="29" t="s">
        <v>2397</v>
      </c>
      <c r="G226" s="36"/>
      <c r="H226" s="579"/>
      <c r="I226" s="579"/>
    </row>
    <row r="227" spans="1:10" ht="31.5">
      <c r="A227" s="177"/>
      <c r="B227" s="28"/>
      <c r="C227" s="28" t="s">
        <v>4592</v>
      </c>
      <c r="D227" s="515">
        <v>2</v>
      </c>
      <c r="E227" s="25" t="s">
        <v>1008</v>
      </c>
      <c r="F227" s="29"/>
      <c r="G227" s="36"/>
      <c r="H227" s="579"/>
      <c r="I227" s="579"/>
    </row>
    <row r="228" spans="1:10" ht="45.75" customHeight="1">
      <c r="A228" s="177"/>
      <c r="B228" s="28"/>
      <c r="C228" s="62" t="s">
        <v>4591</v>
      </c>
      <c r="D228" s="515">
        <v>2</v>
      </c>
      <c r="E228" s="25" t="s">
        <v>1008</v>
      </c>
      <c r="F228" s="38" t="s">
        <v>4590</v>
      </c>
      <c r="G228" s="36"/>
      <c r="H228" s="579"/>
      <c r="I228" s="579"/>
    </row>
    <row r="229" spans="1:10" ht="63">
      <c r="A229" s="177" t="s">
        <v>2782</v>
      </c>
      <c r="B229" s="32" t="s">
        <v>1010</v>
      </c>
      <c r="C229" s="22" t="s">
        <v>4589</v>
      </c>
      <c r="D229" s="515">
        <v>2</v>
      </c>
      <c r="E229" s="25" t="s">
        <v>1008</v>
      </c>
      <c r="F229" s="25"/>
      <c r="G229" s="36"/>
      <c r="H229" s="579"/>
      <c r="I229" s="579"/>
    </row>
    <row r="230" spans="1:10" ht="18.75">
      <c r="A230" s="177" t="s">
        <v>2781</v>
      </c>
      <c r="B230" s="733" t="s">
        <v>1006</v>
      </c>
      <c r="C230" s="733"/>
      <c r="D230" s="733"/>
      <c r="E230" s="733"/>
      <c r="F230" s="733"/>
      <c r="G230" s="733"/>
      <c r="H230" s="579">
        <f>SUM(D231:D245)</f>
        <v>28</v>
      </c>
      <c r="I230" s="579">
        <f>COUNT(D231:D245)*2</f>
        <v>28</v>
      </c>
    </row>
    <row r="231" spans="1:10" ht="63">
      <c r="A231" s="177" t="s">
        <v>2780</v>
      </c>
      <c r="B231" s="28" t="s">
        <v>1004</v>
      </c>
      <c r="C231" s="28" t="s">
        <v>1003</v>
      </c>
      <c r="D231" s="515">
        <v>2</v>
      </c>
      <c r="E231" s="13" t="s">
        <v>156</v>
      </c>
      <c r="F231" s="29" t="s">
        <v>4588</v>
      </c>
      <c r="G231" s="36"/>
      <c r="H231" s="579"/>
      <c r="I231" s="579"/>
    </row>
    <row r="232" spans="1:10" ht="31.5">
      <c r="A232" s="177"/>
      <c r="B232" s="28"/>
      <c r="C232" s="30" t="s">
        <v>4587</v>
      </c>
      <c r="D232" s="515">
        <v>2</v>
      </c>
      <c r="E232" s="13" t="s">
        <v>156</v>
      </c>
      <c r="F232" s="29"/>
      <c r="G232" s="36"/>
      <c r="H232" s="579"/>
      <c r="I232" s="579"/>
    </row>
    <row r="233" spans="1:10" ht="63">
      <c r="A233" s="177" t="s">
        <v>4586</v>
      </c>
      <c r="B233" s="28" t="s">
        <v>1000</v>
      </c>
      <c r="C233" s="28" t="s">
        <v>4585</v>
      </c>
      <c r="D233" s="515">
        <v>2</v>
      </c>
      <c r="E233" s="13" t="s">
        <v>156</v>
      </c>
      <c r="F233" s="29"/>
      <c r="G233" s="36"/>
      <c r="H233" s="579"/>
      <c r="I233" s="579"/>
    </row>
    <row r="234" spans="1:10" ht="47.25" customHeight="1">
      <c r="A234" s="177"/>
      <c r="B234" s="28"/>
      <c r="C234" s="54" t="s">
        <v>4584</v>
      </c>
      <c r="D234" s="515">
        <v>2</v>
      </c>
      <c r="E234" s="13" t="s">
        <v>156</v>
      </c>
      <c r="F234" s="29"/>
      <c r="G234" s="36"/>
      <c r="H234" s="579"/>
      <c r="I234" s="579"/>
    </row>
    <row r="235" spans="1:10" ht="47.25" hidden="1">
      <c r="A235" s="514"/>
      <c r="B235" s="28"/>
      <c r="C235" s="28" t="s">
        <v>4583</v>
      </c>
      <c r="D235" s="515"/>
      <c r="E235" s="13" t="s">
        <v>156</v>
      </c>
      <c r="F235" s="29"/>
      <c r="G235" s="36"/>
      <c r="H235" s="511"/>
      <c r="I235" s="511"/>
      <c r="J235" s="8"/>
    </row>
    <row r="236" spans="1:10" ht="63">
      <c r="A236" s="177" t="s">
        <v>2778</v>
      </c>
      <c r="B236" s="28" t="s">
        <v>988</v>
      </c>
      <c r="C236" s="28" t="s">
        <v>4582</v>
      </c>
      <c r="D236" s="515">
        <v>2</v>
      </c>
      <c r="E236" s="13" t="s">
        <v>968</v>
      </c>
      <c r="F236" s="29" t="s">
        <v>4581</v>
      </c>
      <c r="G236" s="36"/>
      <c r="H236" s="579"/>
      <c r="I236" s="579"/>
    </row>
    <row r="237" spans="1:10" ht="78.75">
      <c r="A237" s="177" t="s">
        <v>2775</v>
      </c>
      <c r="B237" s="30" t="s">
        <v>984</v>
      </c>
      <c r="C237" s="30" t="s">
        <v>1815</v>
      </c>
      <c r="D237" s="515">
        <v>2</v>
      </c>
      <c r="E237" s="13" t="s">
        <v>968</v>
      </c>
      <c r="F237" s="29" t="s">
        <v>4580</v>
      </c>
      <c r="G237" s="36"/>
      <c r="H237" s="579"/>
      <c r="I237" s="579"/>
    </row>
    <row r="238" spans="1:10" ht="52.5" customHeight="1">
      <c r="A238" s="177"/>
      <c r="B238" s="30"/>
      <c r="C238" s="30" t="s">
        <v>4579</v>
      </c>
      <c r="D238" s="515">
        <v>2</v>
      </c>
      <c r="E238" s="13" t="s">
        <v>968</v>
      </c>
      <c r="F238" s="29"/>
      <c r="G238" s="36"/>
      <c r="H238" s="579"/>
      <c r="I238" s="579"/>
    </row>
    <row r="239" spans="1:10" ht="60">
      <c r="A239" s="177" t="s">
        <v>2773</v>
      </c>
      <c r="B239" s="28" t="s">
        <v>982</v>
      </c>
      <c r="C239" s="30" t="s">
        <v>981</v>
      </c>
      <c r="D239" s="515">
        <v>2</v>
      </c>
      <c r="E239" s="25" t="s">
        <v>968</v>
      </c>
      <c r="F239" s="22" t="s">
        <v>1618</v>
      </c>
      <c r="G239" s="36"/>
      <c r="H239" s="579"/>
      <c r="I239" s="579"/>
    </row>
    <row r="240" spans="1:10" ht="47.25">
      <c r="A240" s="177" t="s">
        <v>979</v>
      </c>
      <c r="B240" s="30" t="s">
        <v>978</v>
      </c>
      <c r="C240" s="30" t="s">
        <v>977</v>
      </c>
      <c r="D240" s="515">
        <v>2</v>
      </c>
      <c r="E240" s="25" t="s">
        <v>156</v>
      </c>
      <c r="F240" s="22" t="s">
        <v>976</v>
      </c>
      <c r="G240" s="36"/>
      <c r="H240" s="579"/>
      <c r="I240" s="579"/>
    </row>
    <row r="241" spans="1:9" ht="47.25">
      <c r="A241" s="482"/>
      <c r="B241" s="30"/>
      <c r="C241" s="30" t="s">
        <v>975</v>
      </c>
      <c r="D241" s="515">
        <v>2</v>
      </c>
      <c r="E241" s="25" t="s">
        <v>156</v>
      </c>
      <c r="F241" s="22" t="s">
        <v>974</v>
      </c>
      <c r="G241" s="36"/>
      <c r="H241" s="579"/>
      <c r="I241" s="579"/>
    </row>
    <row r="242" spans="1:9" ht="47.25">
      <c r="A242" s="482" t="s">
        <v>2769</v>
      </c>
      <c r="B242" s="28" t="s">
        <v>972</v>
      </c>
      <c r="C242" s="16" t="s">
        <v>4578</v>
      </c>
      <c r="D242" s="516">
        <v>2</v>
      </c>
      <c r="E242" s="24" t="s">
        <v>156</v>
      </c>
      <c r="F242" s="35"/>
      <c r="G242" s="36"/>
      <c r="H242" s="579"/>
      <c r="I242" s="579"/>
    </row>
    <row r="243" spans="1:9" ht="45">
      <c r="A243" s="482"/>
      <c r="B243" s="28"/>
      <c r="C243" s="16" t="s">
        <v>4577</v>
      </c>
      <c r="D243" s="516">
        <v>2</v>
      </c>
      <c r="E243" s="24" t="s">
        <v>156</v>
      </c>
      <c r="F243" s="16" t="s">
        <v>4576</v>
      </c>
      <c r="G243" s="36"/>
      <c r="H243" s="579"/>
      <c r="I243" s="579"/>
    </row>
    <row r="244" spans="1:9" ht="75">
      <c r="A244" s="482"/>
      <c r="B244" s="28"/>
      <c r="C244" s="16" t="s">
        <v>4575</v>
      </c>
      <c r="D244" s="516">
        <v>2</v>
      </c>
      <c r="E244" s="24" t="s">
        <v>156</v>
      </c>
      <c r="F244" s="16" t="s">
        <v>4574</v>
      </c>
      <c r="G244" s="36"/>
      <c r="H244" s="579"/>
      <c r="I244" s="579"/>
    </row>
    <row r="245" spans="1:9" ht="60">
      <c r="A245" s="482"/>
      <c r="B245" s="28"/>
      <c r="C245" s="54" t="s">
        <v>4573</v>
      </c>
      <c r="D245" s="516">
        <v>2</v>
      </c>
      <c r="E245" s="13" t="s">
        <v>968</v>
      </c>
      <c r="F245" s="29" t="s">
        <v>4572</v>
      </c>
      <c r="G245" s="36"/>
      <c r="H245" s="579"/>
      <c r="I245" s="579"/>
    </row>
    <row r="246" spans="1:9" ht="15.75">
      <c r="A246" s="482" t="s">
        <v>5073</v>
      </c>
      <c r="B246" s="753" t="s">
        <v>5074</v>
      </c>
      <c r="C246" s="754"/>
      <c r="D246" s="755"/>
      <c r="E246" s="754"/>
      <c r="F246" s="754"/>
      <c r="G246" s="754"/>
      <c r="H246" s="656">
        <f>SUM(D247:D263)</f>
        <v>20</v>
      </c>
      <c r="I246" s="656">
        <f>COUNT(D247:D263)*2</f>
        <v>20</v>
      </c>
    </row>
    <row r="247" spans="1:9" ht="15.75" customHeight="1">
      <c r="A247" s="482" t="s">
        <v>5075</v>
      </c>
      <c r="B247" s="29" t="s">
        <v>5076</v>
      </c>
      <c r="C247" s="29" t="s">
        <v>5077</v>
      </c>
      <c r="D247" s="668">
        <v>2</v>
      </c>
      <c r="E247" s="25" t="s">
        <v>106</v>
      </c>
      <c r="F247" s="29" t="s">
        <v>5078</v>
      </c>
      <c r="G247" s="649"/>
      <c r="H247" s="656"/>
      <c r="I247" s="656"/>
    </row>
    <row r="248" spans="1:9" ht="105">
      <c r="A248" s="482" t="s">
        <v>5079</v>
      </c>
      <c r="B248" s="29" t="s">
        <v>5080</v>
      </c>
      <c r="C248" s="29" t="s">
        <v>5081</v>
      </c>
      <c r="D248" s="669">
        <v>2</v>
      </c>
      <c r="E248" s="25" t="s">
        <v>106</v>
      </c>
      <c r="F248" s="29" t="s">
        <v>5082</v>
      </c>
      <c r="G248" s="649"/>
      <c r="H248" s="656"/>
      <c r="I248" s="656"/>
    </row>
    <row r="249" spans="1:9" ht="90" hidden="1">
      <c r="A249" s="616" t="s">
        <v>5083</v>
      </c>
      <c r="B249" s="21" t="s">
        <v>5084</v>
      </c>
      <c r="C249" s="21" t="s">
        <v>5085</v>
      </c>
      <c r="D249" s="614"/>
      <c r="E249" s="24"/>
      <c r="F249" s="21" t="s">
        <v>5086</v>
      </c>
      <c r="G249" s="647"/>
      <c r="H249" s="651"/>
      <c r="I249" s="651"/>
    </row>
    <row r="250" spans="1:9" ht="120" hidden="1">
      <c r="A250" s="616" t="s">
        <v>5087</v>
      </c>
      <c r="B250" s="21" t="s">
        <v>5088</v>
      </c>
      <c r="C250" s="21" t="s">
        <v>5089</v>
      </c>
      <c r="D250" s="614"/>
      <c r="E250" s="24"/>
      <c r="F250" s="21" t="s">
        <v>5090</v>
      </c>
      <c r="G250" s="647"/>
      <c r="H250" s="650"/>
      <c r="I250" s="650"/>
    </row>
    <row r="251" spans="1:9" ht="105" hidden="1">
      <c r="A251" s="616" t="s">
        <v>5091</v>
      </c>
      <c r="B251" s="619" t="s">
        <v>5092</v>
      </c>
      <c r="C251" s="619" t="s">
        <v>5093</v>
      </c>
      <c r="D251" s="614"/>
      <c r="E251" s="24"/>
      <c r="F251" s="21" t="s">
        <v>5094</v>
      </c>
      <c r="G251" s="647"/>
      <c r="H251" s="650"/>
      <c r="I251" s="650"/>
    </row>
    <row r="252" spans="1:9" ht="150" hidden="1">
      <c r="A252" s="616" t="s">
        <v>5095</v>
      </c>
      <c r="B252" s="21" t="s">
        <v>5096</v>
      </c>
      <c r="C252" s="21" t="s">
        <v>5097</v>
      </c>
      <c r="D252" s="614"/>
      <c r="E252" s="24"/>
      <c r="F252" s="21" t="s">
        <v>5098</v>
      </c>
      <c r="G252" s="647"/>
      <c r="H252" s="650"/>
      <c r="I252" s="650"/>
    </row>
    <row r="253" spans="1:9" ht="195" hidden="1">
      <c r="A253" s="616" t="s">
        <v>5099</v>
      </c>
      <c r="B253" s="21" t="s">
        <v>5100</v>
      </c>
      <c r="C253" s="21" t="s">
        <v>5101</v>
      </c>
      <c r="D253" s="614"/>
      <c r="E253" s="24"/>
      <c r="F253" s="21" t="s">
        <v>5102</v>
      </c>
      <c r="G253" s="647"/>
      <c r="H253" s="650"/>
      <c r="I253" s="650"/>
    </row>
    <row r="254" spans="1:9" ht="180" hidden="1">
      <c r="A254" s="616" t="s">
        <v>5103</v>
      </c>
      <c r="B254" s="21" t="s">
        <v>5104</v>
      </c>
      <c r="C254" s="21" t="s">
        <v>5105</v>
      </c>
      <c r="D254" s="614"/>
      <c r="E254" s="24"/>
      <c r="F254" s="21" t="s">
        <v>5106</v>
      </c>
      <c r="G254" s="647"/>
      <c r="H254" s="652"/>
      <c r="I254" s="652"/>
    </row>
    <row r="255" spans="1:9" ht="60">
      <c r="A255" s="482" t="s">
        <v>5107</v>
      </c>
      <c r="B255" s="29" t="s">
        <v>5108</v>
      </c>
      <c r="C255" s="69" t="s">
        <v>4604</v>
      </c>
      <c r="D255" s="670">
        <v>2</v>
      </c>
      <c r="E255" s="124" t="s">
        <v>106</v>
      </c>
      <c r="F255" s="29"/>
      <c r="G255" s="649"/>
      <c r="H255" s="656"/>
      <c r="I255" s="656"/>
    </row>
    <row r="256" spans="1:9" ht="30">
      <c r="A256" s="482"/>
      <c r="B256" s="29"/>
      <c r="C256" s="69" t="s">
        <v>4603</v>
      </c>
      <c r="D256" s="670">
        <v>2</v>
      </c>
      <c r="E256" s="124" t="s">
        <v>106</v>
      </c>
      <c r="F256" s="29"/>
      <c r="G256" s="649"/>
      <c r="H256" s="656"/>
      <c r="I256" s="656"/>
    </row>
    <row r="257" spans="1:9" ht="30">
      <c r="A257" s="482"/>
      <c r="B257" s="29"/>
      <c r="C257" s="69" t="s">
        <v>2029</v>
      </c>
      <c r="D257" s="670">
        <v>2</v>
      </c>
      <c r="E257" s="124" t="s">
        <v>106</v>
      </c>
      <c r="F257" s="29"/>
      <c r="G257" s="649"/>
      <c r="H257" s="656"/>
      <c r="I257" s="656"/>
    </row>
    <row r="258" spans="1:9" ht="30">
      <c r="A258" s="482"/>
      <c r="B258" s="29"/>
      <c r="C258" s="309" t="s">
        <v>2030</v>
      </c>
      <c r="D258" s="670">
        <v>2</v>
      </c>
      <c r="E258" s="124" t="s">
        <v>106</v>
      </c>
      <c r="F258" s="29"/>
      <c r="G258" s="649"/>
      <c r="H258" s="656"/>
      <c r="I258" s="656"/>
    </row>
    <row r="259" spans="1:9">
      <c r="A259" s="482"/>
      <c r="B259" s="29"/>
      <c r="C259" s="309" t="s">
        <v>1031</v>
      </c>
      <c r="D259" s="670">
        <v>2</v>
      </c>
      <c r="E259" s="124"/>
      <c r="F259" s="29"/>
      <c r="G259" s="649"/>
      <c r="H259" s="656"/>
      <c r="I259" s="656"/>
    </row>
    <row r="260" spans="1:9" ht="120">
      <c r="A260" s="482" t="s">
        <v>5109</v>
      </c>
      <c r="B260" s="29" t="s">
        <v>5110</v>
      </c>
      <c r="C260" s="22" t="s">
        <v>4602</v>
      </c>
      <c r="D260" s="659">
        <v>2</v>
      </c>
      <c r="E260" s="25" t="s">
        <v>106</v>
      </c>
      <c r="F260" s="29" t="s">
        <v>5111</v>
      </c>
      <c r="G260" s="649"/>
      <c r="H260" s="656"/>
      <c r="I260" s="656"/>
    </row>
    <row r="261" spans="1:9" ht="120">
      <c r="A261" s="482"/>
      <c r="B261" s="29"/>
      <c r="C261" s="22" t="s">
        <v>4601</v>
      </c>
      <c r="D261" s="659">
        <v>2</v>
      </c>
      <c r="E261" s="25" t="s">
        <v>106</v>
      </c>
      <c r="F261" s="29" t="s">
        <v>5111</v>
      </c>
      <c r="G261" s="649"/>
      <c r="H261" s="656"/>
      <c r="I261" s="656"/>
    </row>
    <row r="262" spans="1:9" ht="120">
      <c r="A262" s="482"/>
      <c r="B262" s="29"/>
      <c r="C262" s="54" t="s">
        <v>1024</v>
      </c>
      <c r="D262" s="659">
        <v>2</v>
      </c>
      <c r="E262" s="25" t="s">
        <v>106</v>
      </c>
      <c r="F262" s="29" t="s">
        <v>5111</v>
      </c>
      <c r="G262" s="649"/>
      <c r="H262" s="656"/>
      <c r="I262" s="656"/>
    </row>
    <row r="263" spans="1:9" ht="120" hidden="1">
      <c r="A263" s="616" t="s">
        <v>5112</v>
      </c>
      <c r="B263" s="21" t="s">
        <v>5113</v>
      </c>
      <c r="C263" s="21" t="s">
        <v>5114</v>
      </c>
      <c r="D263" s="614"/>
      <c r="E263" s="24"/>
      <c r="F263" s="21" t="s">
        <v>5115</v>
      </c>
      <c r="G263" s="647"/>
      <c r="H263" s="653"/>
      <c r="I263" s="653"/>
    </row>
    <row r="264" spans="1:9" ht="21">
      <c r="A264" s="483"/>
      <c r="B264" s="735" t="s">
        <v>966</v>
      </c>
      <c r="C264" s="736"/>
      <c r="D264" s="736"/>
      <c r="E264" s="736"/>
      <c r="F264" s="736"/>
      <c r="G264" s="752"/>
      <c r="H264" s="579">
        <f>H265+H288+H297+H310+H320+H330+H334+H339</f>
        <v>78</v>
      </c>
      <c r="I264" s="579">
        <f>I265+I288+I297+I310+I320+I330+I334+I339</f>
        <v>78</v>
      </c>
    </row>
    <row r="265" spans="1:9" ht="30">
      <c r="A265" s="484" t="s">
        <v>2762</v>
      </c>
      <c r="B265" s="733" t="s">
        <v>964</v>
      </c>
      <c r="C265" s="733"/>
      <c r="D265" s="733"/>
      <c r="E265" s="733"/>
      <c r="F265" s="733"/>
      <c r="G265" s="733"/>
      <c r="H265" s="579">
        <f>SUM(D266:D270)</f>
        <v>10</v>
      </c>
      <c r="I265" s="579">
        <f>COUNT(D266:D270)*2</f>
        <v>10</v>
      </c>
    </row>
    <row r="266" spans="1:9" ht="47.25">
      <c r="A266" s="177" t="s">
        <v>2761</v>
      </c>
      <c r="B266" s="32" t="s">
        <v>962</v>
      </c>
      <c r="C266" s="22" t="s">
        <v>961</v>
      </c>
      <c r="D266" s="515">
        <v>2</v>
      </c>
      <c r="E266" s="25" t="s">
        <v>106</v>
      </c>
      <c r="F266" s="25"/>
      <c r="G266" s="36"/>
      <c r="H266" s="579"/>
      <c r="I266" s="579"/>
    </row>
    <row r="267" spans="1:9" ht="60">
      <c r="A267" s="177"/>
      <c r="B267" s="32"/>
      <c r="C267" s="54" t="s">
        <v>960</v>
      </c>
      <c r="D267" s="515">
        <v>2</v>
      </c>
      <c r="E267" s="25" t="s">
        <v>106</v>
      </c>
      <c r="F267" s="25"/>
      <c r="G267" s="36"/>
      <c r="H267" s="579"/>
      <c r="I267" s="579"/>
    </row>
    <row r="268" spans="1:9" ht="45">
      <c r="A268" s="177"/>
      <c r="B268" s="32"/>
      <c r="C268" s="22" t="s">
        <v>1856</v>
      </c>
      <c r="D268" s="515">
        <v>2</v>
      </c>
      <c r="E268" s="25" t="s">
        <v>106</v>
      </c>
      <c r="F268" s="25"/>
      <c r="G268" s="36"/>
      <c r="H268" s="579"/>
      <c r="I268" s="579"/>
    </row>
    <row r="269" spans="1:9" ht="63">
      <c r="A269" s="177" t="s">
        <v>2759</v>
      </c>
      <c r="B269" s="28" t="s">
        <v>958</v>
      </c>
      <c r="C269" s="22" t="s">
        <v>957</v>
      </c>
      <c r="D269" s="515">
        <v>2</v>
      </c>
      <c r="E269" s="25" t="s">
        <v>956</v>
      </c>
      <c r="F269" s="25"/>
      <c r="G269" s="36"/>
      <c r="H269" s="579"/>
      <c r="I269" s="579"/>
    </row>
    <row r="270" spans="1:9" ht="47.25">
      <c r="A270" s="177" t="s">
        <v>2755</v>
      </c>
      <c r="B270" s="28" t="s">
        <v>953</v>
      </c>
      <c r="C270" s="22" t="s">
        <v>3738</v>
      </c>
      <c r="D270" s="515">
        <v>2</v>
      </c>
      <c r="E270" s="25" t="s">
        <v>223</v>
      </c>
      <c r="F270" s="25"/>
      <c r="G270" s="36"/>
      <c r="H270" s="579"/>
      <c r="I270" s="579"/>
    </row>
    <row r="271" spans="1:9" ht="30">
      <c r="A271" s="298" t="s">
        <v>2754</v>
      </c>
      <c r="B271" s="733" t="s">
        <v>951</v>
      </c>
      <c r="C271" s="733"/>
      <c r="D271" s="733"/>
      <c r="E271" s="733"/>
      <c r="F271" s="733"/>
      <c r="G271" s="733"/>
      <c r="H271" s="579">
        <f>SUM(D272:D287)</f>
        <v>30</v>
      </c>
      <c r="I271" s="579">
        <f>COUNT(D272:D287)*2</f>
        <v>30</v>
      </c>
    </row>
    <row r="272" spans="1:9" ht="75">
      <c r="A272" s="177" t="s">
        <v>950</v>
      </c>
      <c r="B272" s="28" t="s">
        <v>949</v>
      </c>
      <c r="C272" s="49" t="s">
        <v>1617</v>
      </c>
      <c r="D272" s="515">
        <v>2</v>
      </c>
      <c r="E272" s="25" t="s">
        <v>106</v>
      </c>
      <c r="F272" s="21" t="s">
        <v>947</v>
      </c>
      <c r="G272" s="36"/>
      <c r="H272" s="579"/>
      <c r="I272" s="579"/>
    </row>
    <row r="273" spans="1:10" ht="47.25" hidden="1">
      <c r="A273" s="20" t="s">
        <v>946</v>
      </c>
      <c r="B273" s="494" t="s">
        <v>945</v>
      </c>
      <c r="C273" s="114"/>
      <c r="D273" s="114"/>
      <c r="E273" s="114"/>
      <c r="F273" s="114"/>
      <c r="G273" s="114"/>
      <c r="H273" s="509"/>
      <c r="I273" s="509"/>
      <c r="J273" s="8"/>
    </row>
    <row r="274" spans="1:10" ht="47.25">
      <c r="A274" s="177" t="s">
        <v>4571</v>
      </c>
      <c r="B274" s="28" t="s">
        <v>943</v>
      </c>
      <c r="C274" s="54" t="s">
        <v>942</v>
      </c>
      <c r="D274" s="515">
        <v>2</v>
      </c>
      <c r="E274" s="25" t="s">
        <v>156</v>
      </c>
      <c r="F274" s="25"/>
      <c r="G274" s="36"/>
      <c r="H274" s="579"/>
      <c r="I274" s="579"/>
    </row>
    <row r="275" spans="1:10" ht="30">
      <c r="A275" s="177"/>
      <c r="B275" s="28"/>
      <c r="C275" s="54" t="s">
        <v>1616</v>
      </c>
      <c r="D275" s="515">
        <v>2</v>
      </c>
      <c r="E275" s="25" t="s">
        <v>156</v>
      </c>
      <c r="F275" s="25"/>
      <c r="G275" s="36"/>
      <c r="H275" s="579"/>
      <c r="I275" s="579"/>
    </row>
    <row r="276" spans="1:10" ht="47.25">
      <c r="A276" s="177" t="s">
        <v>2748</v>
      </c>
      <c r="B276" s="28" t="s">
        <v>939</v>
      </c>
      <c r="C276" s="22" t="s">
        <v>1615</v>
      </c>
      <c r="D276" s="515">
        <v>2</v>
      </c>
      <c r="E276" s="25" t="s">
        <v>178</v>
      </c>
      <c r="F276" s="25"/>
      <c r="G276" s="36"/>
      <c r="H276" s="579"/>
      <c r="I276" s="579"/>
    </row>
    <row r="277" spans="1:10" ht="15.75">
      <c r="A277" s="177"/>
      <c r="B277" s="28"/>
      <c r="C277" s="281" t="s">
        <v>937</v>
      </c>
      <c r="D277" s="515">
        <v>2</v>
      </c>
      <c r="E277" s="13" t="s">
        <v>178</v>
      </c>
      <c r="F277" s="25"/>
      <c r="G277" s="36"/>
      <c r="H277" s="579"/>
      <c r="I277" s="579"/>
    </row>
    <row r="278" spans="1:10" ht="60">
      <c r="A278" s="177"/>
      <c r="B278" s="28"/>
      <c r="C278" s="305" t="s">
        <v>936</v>
      </c>
      <c r="D278" s="515">
        <v>2</v>
      </c>
      <c r="E278" s="13" t="s">
        <v>49</v>
      </c>
      <c r="F278" s="25"/>
      <c r="G278" s="36"/>
      <c r="H278" s="579"/>
      <c r="I278" s="579"/>
    </row>
    <row r="279" spans="1:10" ht="47.25">
      <c r="A279" s="177" t="s">
        <v>4570</v>
      </c>
      <c r="B279" s="32" t="s">
        <v>934</v>
      </c>
      <c r="C279" s="22" t="s">
        <v>4569</v>
      </c>
      <c r="D279" s="515">
        <v>2</v>
      </c>
      <c r="E279" s="25" t="s">
        <v>106</v>
      </c>
      <c r="F279" s="25"/>
      <c r="G279" s="36"/>
      <c r="H279" s="579"/>
      <c r="I279" s="579"/>
    </row>
    <row r="280" spans="1:10" ht="60">
      <c r="A280" s="177"/>
      <c r="B280" s="32"/>
      <c r="C280" s="22" t="s">
        <v>4568</v>
      </c>
      <c r="D280" s="515">
        <v>2</v>
      </c>
      <c r="E280" s="25" t="s">
        <v>120</v>
      </c>
      <c r="F280" s="25"/>
      <c r="G280" s="36"/>
      <c r="H280" s="579"/>
      <c r="I280" s="579"/>
    </row>
    <row r="281" spans="1:10" ht="62.25" customHeight="1">
      <c r="A281" s="177"/>
      <c r="B281" s="32"/>
      <c r="C281" s="22" t="s">
        <v>4567</v>
      </c>
      <c r="D281" s="515">
        <v>2</v>
      </c>
      <c r="E281" s="25" t="s">
        <v>106</v>
      </c>
      <c r="F281" s="25"/>
      <c r="G281" s="36"/>
      <c r="H281" s="579"/>
      <c r="I281" s="579"/>
    </row>
    <row r="282" spans="1:10" ht="78" customHeight="1">
      <c r="A282" s="177"/>
      <c r="B282" s="32"/>
      <c r="C282" s="22" t="s">
        <v>4566</v>
      </c>
      <c r="D282" s="515">
        <v>2</v>
      </c>
      <c r="E282" s="25" t="s">
        <v>120</v>
      </c>
      <c r="F282" s="25"/>
      <c r="G282" s="36"/>
      <c r="H282" s="579"/>
      <c r="I282" s="579"/>
    </row>
    <row r="283" spans="1:10" ht="45">
      <c r="A283" s="177" t="s">
        <v>4565</v>
      </c>
      <c r="B283" s="22" t="s">
        <v>930</v>
      </c>
      <c r="C283" s="22" t="s">
        <v>4564</v>
      </c>
      <c r="D283" s="515">
        <v>2</v>
      </c>
      <c r="E283" s="25" t="s">
        <v>106</v>
      </c>
      <c r="F283" s="25"/>
      <c r="G283" s="36"/>
      <c r="H283" s="579"/>
      <c r="I283" s="579"/>
    </row>
    <row r="284" spans="1:10" ht="60">
      <c r="A284" s="177"/>
      <c r="B284" s="22"/>
      <c r="C284" s="22" t="s">
        <v>4563</v>
      </c>
      <c r="D284" s="515">
        <v>2</v>
      </c>
      <c r="E284" s="25" t="s">
        <v>779</v>
      </c>
      <c r="F284" s="25"/>
      <c r="G284" s="36"/>
      <c r="H284" s="579"/>
      <c r="I284" s="579"/>
    </row>
    <row r="285" spans="1:10" ht="36.75" customHeight="1">
      <c r="A285" s="177"/>
      <c r="B285" s="22"/>
      <c r="C285" s="22" t="s">
        <v>928</v>
      </c>
      <c r="D285" s="515">
        <v>2</v>
      </c>
      <c r="E285" s="25" t="s">
        <v>106</v>
      </c>
      <c r="F285" s="25"/>
      <c r="G285" s="36"/>
      <c r="H285" s="579"/>
      <c r="I285" s="579"/>
    </row>
    <row r="286" spans="1:10" ht="81" customHeight="1">
      <c r="A286" s="177" t="s">
        <v>2741</v>
      </c>
      <c r="B286" s="28" t="s">
        <v>926</v>
      </c>
      <c r="C286" s="54" t="s">
        <v>1614</v>
      </c>
      <c r="D286" s="515">
        <v>2</v>
      </c>
      <c r="E286" s="25" t="s">
        <v>178</v>
      </c>
      <c r="F286" s="22" t="s">
        <v>924</v>
      </c>
      <c r="G286" s="36"/>
      <c r="H286" s="579"/>
      <c r="I286" s="579"/>
    </row>
    <row r="287" spans="1:10" ht="47.25">
      <c r="A287" s="177" t="s">
        <v>4562</v>
      </c>
      <c r="B287" s="28" t="s">
        <v>920</v>
      </c>
      <c r="C287" s="22" t="s">
        <v>1613</v>
      </c>
      <c r="D287" s="515">
        <v>2</v>
      </c>
      <c r="E287" s="25" t="s">
        <v>223</v>
      </c>
      <c r="F287" s="25"/>
      <c r="G287" s="36"/>
      <c r="H287" s="579"/>
      <c r="I287" s="579"/>
    </row>
    <row r="288" spans="1:10" ht="30">
      <c r="A288" s="298" t="s">
        <v>2737</v>
      </c>
      <c r="B288" s="733" t="s">
        <v>918</v>
      </c>
      <c r="C288" s="733"/>
      <c r="D288" s="733"/>
      <c r="E288" s="733"/>
      <c r="F288" s="733"/>
      <c r="G288" s="733"/>
      <c r="H288" s="579">
        <f>SUM(D289:D296)</f>
        <v>16</v>
      </c>
      <c r="I288" s="579">
        <f>COUNT(D289:D296)*2</f>
        <v>16</v>
      </c>
    </row>
    <row r="289" spans="1:9" ht="47.25">
      <c r="A289" s="177" t="s">
        <v>2736</v>
      </c>
      <c r="B289" s="30" t="s">
        <v>916</v>
      </c>
      <c r="C289" s="62" t="s">
        <v>4561</v>
      </c>
      <c r="D289" s="515">
        <v>2</v>
      </c>
      <c r="E289" s="25" t="s">
        <v>156</v>
      </c>
      <c r="F289" s="22" t="s">
        <v>4560</v>
      </c>
      <c r="G289" s="36"/>
      <c r="H289" s="579"/>
      <c r="I289" s="579"/>
    </row>
    <row r="290" spans="1:9" ht="30">
      <c r="A290" s="177"/>
      <c r="B290" s="30"/>
      <c r="C290" s="62" t="s">
        <v>4559</v>
      </c>
      <c r="D290" s="515">
        <v>2</v>
      </c>
      <c r="E290" s="25" t="s">
        <v>156</v>
      </c>
      <c r="F290" s="22"/>
      <c r="G290" s="36"/>
      <c r="H290" s="579"/>
      <c r="I290" s="579"/>
    </row>
    <row r="291" spans="1:9" ht="47.25">
      <c r="A291" s="177" t="s">
        <v>2732</v>
      </c>
      <c r="B291" s="30" t="s">
        <v>910</v>
      </c>
      <c r="C291" s="22" t="s">
        <v>4558</v>
      </c>
      <c r="D291" s="515">
        <v>2</v>
      </c>
      <c r="E291" s="25" t="s">
        <v>223</v>
      </c>
      <c r="F291" s="25"/>
      <c r="G291" s="36"/>
      <c r="H291" s="579"/>
      <c r="I291" s="579"/>
    </row>
    <row r="292" spans="1:9" ht="75">
      <c r="A292" s="177" t="s">
        <v>906</v>
      </c>
      <c r="B292" s="30" t="s">
        <v>905</v>
      </c>
      <c r="C292" s="22" t="s">
        <v>1612</v>
      </c>
      <c r="D292" s="515">
        <v>2</v>
      </c>
      <c r="E292" s="25" t="s">
        <v>903</v>
      </c>
      <c r="F292" s="22" t="s">
        <v>901</v>
      </c>
      <c r="G292" s="36"/>
      <c r="H292" s="579"/>
      <c r="I292" s="579"/>
    </row>
    <row r="293" spans="1:9" ht="75">
      <c r="A293" s="177"/>
      <c r="B293" s="30"/>
      <c r="C293" s="22" t="s">
        <v>1611</v>
      </c>
      <c r="D293" s="515">
        <v>2</v>
      </c>
      <c r="E293" s="25" t="s">
        <v>110</v>
      </c>
      <c r="F293" s="22" t="s">
        <v>901</v>
      </c>
      <c r="G293" s="36"/>
      <c r="H293" s="579"/>
      <c r="I293" s="579"/>
    </row>
    <row r="294" spans="1:9" ht="61.5" customHeight="1">
      <c r="A294" s="177" t="s">
        <v>4089</v>
      </c>
      <c r="B294" s="30" t="s">
        <v>899</v>
      </c>
      <c r="C294" s="22" t="s">
        <v>4557</v>
      </c>
      <c r="D294" s="515">
        <v>2</v>
      </c>
      <c r="E294" s="25" t="s">
        <v>110</v>
      </c>
      <c r="F294" s="22" t="s">
        <v>4556</v>
      </c>
      <c r="G294" s="36"/>
      <c r="H294" s="579"/>
      <c r="I294" s="579"/>
    </row>
    <row r="295" spans="1:9" ht="45">
      <c r="A295" s="177"/>
      <c r="B295" s="30"/>
      <c r="C295" s="22" t="s">
        <v>4555</v>
      </c>
      <c r="D295" s="515">
        <v>2</v>
      </c>
      <c r="E295" s="25" t="s">
        <v>223</v>
      </c>
      <c r="F295" s="25"/>
      <c r="G295" s="36"/>
      <c r="H295" s="579"/>
      <c r="I295" s="579"/>
    </row>
    <row r="296" spans="1:9" ht="45">
      <c r="A296" s="177" t="s">
        <v>897</v>
      </c>
      <c r="B296" s="69" t="s">
        <v>896</v>
      </c>
      <c r="C296" s="22" t="s">
        <v>895</v>
      </c>
      <c r="D296" s="515">
        <v>2</v>
      </c>
      <c r="E296" s="25" t="s">
        <v>118</v>
      </c>
      <c r="F296" s="25"/>
      <c r="G296" s="36"/>
      <c r="H296" s="579"/>
      <c r="I296" s="579"/>
    </row>
    <row r="297" spans="1:9" ht="30">
      <c r="A297" s="485" t="s">
        <v>2728</v>
      </c>
      <c r="B297" s="733" t="s">
        <v>893</v>
      </c>
      <c r="C297" s="733"/>
      <c r="D297" s="733"/>
      <c r="E297" s="733"/>
      <c r="F297" s="733"/>
      <c r="G297" s="733"/>
      <c r="H297" s="579">
        <f>SUM(D298:D309)</f>
        <v>22</v>
      </c>
      <c r="I297" s="579">
        <f>COUNT(D298:D309)*2</f>
        <v>22</v>
      </c>
    </row>
    <row r="298" spans="1:9" ht="47.25">
      <c r="A298" s="177" t="s">
        <v>892</v>
      </c>
      <c r="B298" s="32" t="s">
        <v>891</v>
      </c>
      <c r="C298" s="187" t="s">
        <v>890</v>
      </c>
      <c r="D298" s="515">
        <v>2</v>
      </c>
      <c r="E298" s="25" t="s">
        <v>156</v>
      </c>
      <c r="F298" s="25"/>
      <c r="G298" s="36"/>
      <c r="H298" s="579"/>
      <c r="I298" s="579"/>
    </row>
    <row r="299" spans="1:9" ht="45.75" customHeight="1">
      <c r="A299" s="177"/>
      <c r="B299" s="32"/>
      <c r="C299" s="187" t="s">
        <v>889</v>
      </c>
      <c r="D299" s="515">
        <v>2</v>
      </c>
      <c r="E299" s="25" t="s">
        <v>156</v>
      </c>
      <c r="F299" s="25"/>
      <c r="G299" s="36"/>
      <c r="H299" s="579"/>
      <c r="I299" s="579"/>
    </row>
    <row r="300" spans="1:9" ht="62.25" customHeight="1">
      <c r="A300" s="177" t="s">
        <v>2727</v>
      </c>
      <c r="B300" s="30" t="s">
        <v>887</v>
      </c>
      <c r="C300" s="187" t="s">
        <v>886</v>
      </c>
      <c r="D300" s="515">
        <v>2</v>
      </c>
      <c r="E300" s="188" t="s">
        <v>156</v>
      </c>
      <c r="F300" s="35" t="s">
        <v>885</v>
      </c>
      <c r="G300" s="36"/>
      <c r="H300" s="579"/>
      <c r="I300" s="579"/>
    </row>
    <row r="301" spans="1:9" ht="30">
      <c r="A301" s="177"/>
      <c r="B301" s="30"/>
      <c r="C301" s="22" t="s">
        <v>884</v>
      </c>
      <c r="D301" s="515">
        <v>2</v>
      </c>
      <c r="E301" s="25" t="s">
        <v>156</v>
      </c>
      <c r="F301" s="22"/>
      <c r="G301" s="36"/>
      <c r="H301" s="579"/>
      <c r="I301" s="579"/>
    </row>
    <row r="302" spans="1:9" ht="45">
      <c r="A302" s="177"/>
      <c r="B302" s="30"/>
      <c r="C302" s="44" t="s">
        <v>883</v>
      </c>
      <c r="D302" s="515">
        <v>2</v>
      </c>
      <c r="E302" s="25" t="s">
        <v>156</v>
      </c>
      <c r="F302" s="22"/>
      <c r="G302" s="36"/>
      <c r="H302" s="579"/>
      <c r="I302" s="579"/>
    </row>
    <row r="303" spans="1:9" ht="48.75" customHeight="1">
      <c r="A303" s="177" t="s">
        <v>2726</v>
      </c>
      <c r="B303" s="28" t="s">
        <v>881</v>
      </c>
      <c r="C303" s="62" t="s">
        <v>880</v>
      </c>
      <c r="D303" s="515">
        <v>2</v>
      </c>
      <c r="E303" s="25" t="s">
        <v>156</v>
      </c>
      <c r="F303" s="25"/>
      <c r="G303" s="36"/>
      <c r="H303" s="579"/>
      <c r="I303" s="579"/>
    </row>
    <row r="304" spans="1:9" ht="30">
      <c r="A304" s="177"/>
      <c r="B304" s="28"/>
      <c r="C304" s="187" t="s">
        <v>879</v>
      </c>
      <c r="D304" s="515">
        <v>2</v>
      </c>
      <c r="E304" s="25" t="s">
        <v>156</v>
      </c>
      <c r="F304" s="25"/>
      <c r="G304" s="36"/>
      <c r="H304" s="579"/>
      <c r="I304" s="579"/>
    </row>
    <row r="305" spans="1:10" ht="30">
      <c r="A305" s="177"/>
      <c r="B305" s="28"/>
      <c r="C305" s="187" t="s">
        <v>878</v>
      </c>
      <c r="D305" s="515">
        <v>2</v>
      </c>
      <c r="E305" s="25" t="s">
        <v>156</v>
      </c>
      <c r="F305" s="25"/>
      <c r="G305" s="36"/>
      <c r="H305" s="579"/>
      <c r="I305" s="579"/>
    </row>
    <row r="306" spans="1:10" ht="30">
      <c r="A306" s="177"/>
      <c r="B306" s="28"/>
      <c r="C306" s="187" t="s">
        <v>877</v>
      </c>
      <c r="D306" s="515">
        <v>2</v>
      </c>
      <c r="E306" s="25" t="s">
        <v>156</v>
      </c>
      <c r="F306" s="25"/>
      <c r="G306" s="36"/>
      <c r="H306" s="579"/>
      <c r="I306" s="579"/>
    </row>
    <row r="307" spans="1:10" ht="47.25" hidden="1">
      <c r="A307" s="20" t="s">
        <v>876</v>
      </c>
      <c r="B307" s="116" t="s">
        <v>875</v>
      </c>
      <c r="C307" s="114"/>
      <c r="D307" s="114"/>
      <c r="E307" s="114"/>
      <c r="F307" s="114"/>
      <c r="G307" s="114"/>
      <c r="H307" s="509"/>
      <c r="I307" s="509"/>
      <c r="J307" s="8"/>
    </row>
    <row r="308" spans="1:10" ht="47.25">
      <c r="A308" s="177" t="s">
        <v>2725</v>
      </c>
      <c r="B308" s="28" t="s">
        <v>873</v>
      </c>
      <c r="C308" s="22" t="s">
        <v>4554</v>
      </c>
      <c r="D308" s="515">
        <v>2</v>
      </c>
      <c r="E308" s="25" t="s">
        <v>156</v>
      </c>
      <c r="F308" s="25"/>
      <c r="G308" s="36"/>
      <c r="H308" s="579"/>
      <c r="I308" s="579"/>
    </row>
    <row r="309" spans="1:10" ht="47.25">
      <c r="A309" s="177" t="s">
        <v>871</v>
      </c>
      <c r="B309" s="28" t="s">
        <v>870</v>
      </c>
      <c r="C309" s="54" t="s">
        <v>869</v>
      </c>
      <c r="D309" s="515">
        <v>2</v>
      </c>
      <c r="E309" s="25" t="s">
        <v>156</v>
      </c>
      <c r="F309" s="25"/>
      <c r="G309" s="36"/>
      <c r="H309" s="579"/>
      <c r="I309" s="579"/>
    </row>
    <row r="310" spans="1:10" ht="30">
      <c r="A310" s="298" t="s">
        <v>2723</v>
      </c>
      <c r="B310" s="733" t="s">
        <v>867</v>
      </c>
      <c r="C310" s="733"/>
      <c r="D310" s="733"/>
      <c r="E310" s="733"/>
      <c r="F310" s="733"/>
      <c r="G310" s="733"/>
      <c r="H310" s="579">
        <f>SUM(D311:D315)</f>
        <v>10</v>
      </c>
      <c r="I310" s="579">
        <f>COUNT(D311:D315)*2</f>
        <v>10</v>
      </c>
    </row>
    <row r="311" spans="1:10" ht="63">
      <c r="A311" s="177" t="s">
        <v>4042</v>
      </c>
      <c r="B311" s="28" t="s">
        <v>865</v>
      </c>
      <c r="C311" s="22" t="s">
        <v>864</v>
      </c>
      <c r="D311" s="515">
        <v>2</v>
      </c>
      <c r="E311" s="25" t="s">
        <v>223</v>
      </c>
      <c r="F311" s="22"/>
      <c r="G311" s="36"/>
      <c r="H311" s="579"/>
      <c r="I311" s="579"/>
    </row>
    <row r="312" spans="1:10" ht="63">
      <c r="A312" s="177" t="s">
        <v>2722</v>
      </c>
      <c r="B312" s="28" t="s">
        <v>862</v>
      </c>
      <c r="C312" s="22" t="s">
        <v>4553</v>
      </c>
      <c r="D312" s="515">
        <v>2</v>
      </c>
      <c r="E312" s="25" t="s">
        <v>223</v>
      </c>
      <c r="F312" s="25"/>
      <c r="G312" s="36"/>
      <c r="H312" s="579"/>
      <c r="I312" s="579"/>
    </row>
    <row r="313" spans="1:10" ht="15.75">
      <c r="A313" s="177"/>
      <c r="B313" s="28"/>
      <c r="C313" s="22" t="s">
        <v>4552</v>
      </c>
      <c r="D313" s="515">
        <v>2</v>
      </c>
      <c r="E313" s="25" t="s">
        <v>223</v>
      </c>
      <c r="F313" s="25"/>
      <c r="G313" s="36"/>
      <c r="H313" s="579"/>
      <c r="I313" s="579"/>
    </row>
    <row r="314" spans="1:10" ht="30">
      <c r="A314" s="177"/>
      <c r="B314" s="28"/>
      <c r="C314" s="22" t="s">
        <v>1608</v>
      </c>
      <c r="D314" s="515">
        <v>2</v>
      </c>
      <c r="E314" s="25" t="s">
        <v>223</v>
      </c>
      <c r="F314" s="25"/>
      <c r="G314" s="36"/>
      <c r="H314" s="579"/>
      <c r="I314" s="579"/>
    </row>
    <row r="315" spans="1:10" ht="60">
      <c r="A315" s="177" t="s">
        <v>4024</v>
      </c>
      <c r="B315" s="69" t="s">
        <v>859</v>
      </c>
      <c r="C315" s="22" t="s">
        <v>1607</v>
      </c>
      <c r="D315" s="515">
        <v>2</v>
      </c>
      <c r="E315" s="25" t="s">
        <v>156</v>
      </c>
      <c r="F315" s="25"/>
      <c r="G315" s="36"/>
      <c r="H315" s="579"/>
      <c r="I315" s="579"/>
    </row>
    <row r="316" spans="1:10" ht="18.75" hidden="1">
      <c r="A316" s="39" t="s">
        <v>858</v>
      </c>
      <c r="B316" s="756" t="s">
        <v>857</v>
      </c>
      <c r="C316" s="757"/>
      <c r="D316" s="757"/>
      <c r="E316" s="757"/>
      <c r="F316" s="757"/>
      <c r="G316" s="758"/>
      <c r="H316" s="509"/>
      <c r="I316" s="509"/>
      <c r="J316" s="8"/>
    </row>
    <row r="317" spans="1:10" ht="47.25" hidden="1">
      <c r="A317" s="39" t="s">
        <v>856</v>
      </c>
      <c r="B317" s="28" t="s">
        <v>855</v>
      </c>
      <c r="C317" s="25"/>
      <c r="D317" s="25"/>
      <c r="E317" s="25"/>
      <c r="F317" s="25"/>
      <c r="G317" s="25"/>
      <c r="H317" s="509"/>
      <c r="I317" s="509"/>
      <c r="J317" s="8"/>
    </row>
    <row r="318" spans="1:10" ht="47.25" hidden="1">
      <c r="A318" s="39" t="s">
        <v>853</v>
      </c>
      <c r="B318" s="28" t="s">
        <v>852</v>
      </c>
      <c r="C318" s="25"/>
      <c r="D318" s="25"/>
      <c r="E318" s="25"/>
      <c r="F318" s="25"/>
      <c r="G318" s="25"/>
      <c r="H318" s="509"/>
      <c r="I318" s="509"/>
      <c r="J318" s="8"/>
    </row>
    <row r="319" spans="1:10" ht="75" hidden="1">
      <c r="A319" s="39" t="s">
        <v>851</v>
      </c>
      <c r="B319" s="42" t="s">
        <v>850</v>
      </c>
      <c r="C319" s="110"/>
      <c r="D319" s="110"/>
      <c r="E319" s="110"/>
      <c r="F319" s="110"/>
      <c r="G319" s="110"/>
      <c r="H319" s="509"/>
      <c r="I319" s="509"/>
      <c r="J319" s="8"/>
    </row>
    <row r="320" spans="1:10" ht="30">
      <c r="A320" s="298" t="s">
        <v>4551</v>
      </c>
      <c r="B320" s="733" t="s">
        <v>848</v>
      </c>
      <c r="C320" s="733"/>
      <c r="D320" s="733"/>
      <c r="E320" s="733"/>
      <c r="F320" s="733"/>
      <c r="G320" s="733"/>
      <c r="H320" s="579">
        <f>SUM(D321:D323)</f>
        <v>6</v>
      </c>
      <c r="I320" s="579">
        <f>COUNT(D321:D323)*2</f>
        <v>6</v>
      </c>
    </row>
    <row r="321" spans="1:10" ht="31.5">
      <c r="A321" s="177" t="s">
        <v>4550</v>
      </c>
      <c r="B321" s="28" t="s">
        <v>846</v>
      </c>
      <c r="C321" s="49" t="s">
        <v>4549</v>
      </c>
      <c r="D321" s="515">
        <v>2</v>
      </c>
      <c r="E321" s="25" t="s">
        <v>178</v>
      </c>
      <c r="F321" s="25"/>
      <c r="G321" s="36"/>
      <c r="H321" s="579"/>
      <c r="I321" s="579"/>
    </row>
    <row r="322" spans="1:10" ht="65.25" customHeight="1">
      <c r="A322" s="177" t="s">
        <v>4548</v>
      </c>
      <c r="B322" s="28" t="s">
        <v>843</v>
      </c>
      <c r="C322" s="22" t="s">
        <v>4547</v>
      </c>
      <c r="D322" s="515">
        <v>2</v>
      </c>
      <c r="E322" s="25" t="s">
        <v>178</v>
      </c>
      <c r="F322" s="25"/>
      <c r="G322" s="36"/>
      <c r="H322" s="579"/>
      <c r="I322" s="579"/>
    </row>
    <row r="323" spans="1:10" ht="60">
      <c r="A323" s="177" t="s">
        <v>842</v>
      </c>
      <c r="B323" s="22" t="s">
        <v>841</v>
      </c>
      <c r="C323" s="49" t="s">
        <v>1606</v>
      </c>
      <c r="D323" s="515">
        <v>2</v>
      </c>
      <c r="E323" s="25" t="s">
        <v>106</v>
      </c>
      <c r="F323" s="25"/>
      <c r="G323" s="36"/>
      <c r="H323" s="579"/>
      <c r="I323" s="579"/>
    </row>
    <row r="324" spans="1:10" ht="18.75" hidden="1">
      <c r="A324" s="39" t="s">
        <v>840</v>
      </c>
      <c r="B324" s="756" t="s">
        <v>839</v>
      </c>
      <c r="C324" s="757"/>
      <c r="D324" s="757"/>
      <c r="E324" s="757"/>
      <c r="F324" s="757"/>
      <c r="G324" s="758"/>
      <c r="H324" s="509"/>
      <c r="I324" s="509"/>
      <c r="J324" s="8"/>
    </row>
    <row r="325" spans="1:10" ht="63" hidden="1">
      <c r="A325" s="20" t="s">
        <v>838</v>
      </c>
      <c r="B325" s="28" t="s">
        <v>837</v>
      </c>
      <c r="C325" s="25"/>
      <c r="D325" s="25"/>
      <c r="E325" s="25"/>
      <c r="F325" s="25"/>
      <c r="G325" s="25"/>
      <c r="H325" s="509"/>
      <c r="I325" s="509"/>
      <c r="J325" s="8"/>
    </row>
    <row r="326" spans="1:10" ht="63" hidden="1">
      <c r="A326" s="20" t="s">
        <v>836</v>
      </c>
      <c r="B326" s="28" t="s">
        <v>835</v>
      </c>
      <c r="C326" s="25"/>
      <c r="D326" s="25"/>
      <c r="E326" s="25"/>
      <c r="F326" s="25"/>
      <c r="G326" s="25"/>
      <c r="H326" s="509"/>
      <c r="I326" s="509"/>
      <c r="J326" s="8"/>
    </row>
    <row r="327" spans="1:10" ht="18.75" hidden="1">
      <c r="A327" s="131" t="s">
        <v>834</v>
      </c>
      <c r="B327" s="737" t="s">
        <v>833</v>
      </c>
      <c r="C327" s="738"/>
      <c r="D327" s="738"/>
      <c r="E327" s="738"/>
      <c r="F327" s="738"/>
      <c r="G327" s="739"/>
      <c r="H327" s="509"/>
      <c r="I327" s="509"/>
      <c r="J327" s="8"/>
    </row>
    <row r="328" spans="1:10" ht="47.25" hidden="1">
      <c r="A328" s="20" t="s">
        <v>832</v>
      </c>
      <c r="B328" s="28" t="s">
        <v>831</v>
      </c>
      <c r="C328" s="25"/>
      <c r="D328" s="25"/>
      <c r="E328" s="25"/>
      <c r="F328" s="25"/>
      <c r="G328" s="25"/>
      <c r="H328" s="509"/>
      <c r="I328" s="509"/>
      <c r="J328" s="8"/>
    </row>
    <row r="329" spans="1:10" ht="47.25" hidden="1">
      <c r="A329" s="20" t="s">
        <v>830</v>
      </c>
      <c r="B329" s="103" t="s">
        <v>829</v>
      </c>
      <c r="C329" s="110"/>
      <c r="D329" s="110"/>
      <c r="E329" s="110"/>
      <c r="F329" s="110"/>
      <c r="G329" s="110"/>
      <c r="H329" s="509"/>
      <c r="I329" s="509"/>
      <c r="J329" s="8"/>
    </row>
    <row r="330" spans="1:10" ht="30">
      <c r="A330" s="298" t="s">
        <v>2719</v>
      </c>
      <c r="B330" s="733" t="s">
        <v>827</v>
      </c>
      <c r="C330" s="733"/>
      <c r="D330" s="733"/>
      <c r="E330" s="733"/>
      <c r="F330" s="733"/>
      <c r="G330" s="733"/>
      <c r="H330" s="579">
        <f>SUM(D331:D333)</f>
        <v>4</v>
      </c>
      <c r="I330" s="579">
        <f>COUNT(D331:D333)*2</f>
        <v>4</v>
      </c>
    </row>
    <row r="331" spans="1:10" ht="63">
      <c r="A331" s="177" t="s">
        <v>2718</v>
      </c>
      <c r="B331" s="28" t="s">
        <v>825</v>
      </c>
      <c r="C331" s="62" t="s">
        <v>4546</v>
      </c>
      <c r="D331" s="515">
        <v>2</v>
      </c>
      <c r="E331" s="25" t="s">
        <v>120</v>
      </c>
      <c r="F331" s="25"/>
      <c r="G331" s="36"/>
      <c r="H331" s="579"/>
      <c r="I331" s="579"/>
    </row>
    <row r="332" spans="1:10" ht="63" hidden="1">
      <c r="A332" s="20" t="s">
        <v>824</v>
      </c>
      <c r="B332" s="116" t="s">
        <v>823</v>
      </c>
      <c r="C332" s="114"/>
      <c r="D332" s="114"/>
      <c r="E332" s="114"/>
      <c r="F332" s="114"/>
      <c r="G332" s="114"/>
      <c r="H332" s="509"/>
      <c r="I332" s="509"/>
      <c r="J332" s="8"/>
    </row>
    <row r="333" spans="1:10" ht="47.25">
      <c r="A333" s="177" t="s">
        <v>4545</v>
      </c>
      <c r="B333" s="32" t="s">
        <v>821</v>
      </c>
      <c r="C333" s="22" t="s">
        <v>4544</v>
      </c>
      <c r="D333" s="515">
        <v>2</v>
      </c>
      <c r="E333" s="25" t="s">
        <v>118</v>
      </c>
      <c r="F333" s="25"/>
      <c r="G333" s="36"/>
      <c r="H333" s="579"/>
      <c r="I333" s="579"/>
    </row>
    <row r="334" spans="1:10" ht="30">
      <c r="A334" s="298" t="s">
        <v>2716</v>
      </c>
      <c r="B334" s="733" t="s">
        <v>819</v>
      </c>
      <c r="C334" s="733"/>
      <c r="D334" s="733"/>
      <c r="E334" s="733"/>
      <c r="F334" s="733"/>
      <c r="G334" s="733"/>
      <c r="H334" s="579">
        <f>SUM(D335:D338)</f>
        <v>8</v>
      </c>
      <c r="I334" s="579">
        <f>COUNT(D335:D338)*2</f>
        <v>8</v>
      </c>
    </row>
    <row r="335" spans="1:10" ht="63">
      <c r="A335" s="177" t="s">
        <v>2715</v>
      </c>
      <c r="B335" s="30" t="s">
        <v>817</v>
      </c>
      <c r="C335" s="30" t="s">
        <v>816</v>
      </c>
      <c r="D335" s="515">
        <v>2</v>
      </c>
      <c r="E335" s="25" t="s">
        <v>118</v>
      </c>
      <c r="F335" s="25"/>
      <c r="G335" s="36"/>
      <c r="H335" s="579"/>
      <c r="I335" s="579"/>
    </row>
    <row r="336" spans="1:10" ht="63">
      <c r="A336" s="177" t="s">
        <v>2714</v>
      </c>
      <c r="B336" s="30" t="s">
        <v>814</v>
      </c>
      <c r="C336" s="22" t="s">
        <v>813</v>
      </c>
      <c r="D336" s="515">
        <v>2</v>
      </c>
      <c r="E336" s="25" t="s">
        <v>120</v>
      </c>
      <c r="F336" s="22" t="s">
        <v>812</v>
      </c>
      <c r="G336" s="36"/>
      <c r="H336" s="579"/>
      <c r="I336" s="579"/>
    </row>
    <row r="337" spans="1:10" ht="30">
      <c r="A337" s="177"/>
      <c r="B337" s="30"/>
      <c r="C337" s="62" t="s">
        <v>811</v>
      </c>
      <c r="D337" s="515">
        <v>2</v>
      </c>
      <c r="E337" s="25" t="s">
        <v>118</v>
      </c>
      <c r="F337" s="25"/>
      <c r="G337" s="36"/>
      <c r="H337" s="579"/>
      <c r="I337" s="579"/>
    </row>
    <row r="338" spans="1:10" ht="78.75">
      <c r="A338" s="177" t="s">
        <v>2713</v>
      </c>
      <c r="B338" s="30" t="s">
        <v>809</v>
      </c>
      <c r="C338" s="62" t="s">
        <v>808</v>
      </c>
      <c r="D338" s="515">
        <v>2</v>
      </c>
      <c r="E338" s="25" t="s">
        <v>156</v>
      </c>
      <c r="F338" s="22"/>
      <c r="G338" s="36"/>
      <c r="H338" s="579"/>
      <c r="I338" s="579"/>
    </row>
    <row r="339" spans="1:10" ht="30">
      <c r="A339" s="298" t="s">
        <v>807</v>
      </c>
      <c r="B339" s="733" t="s">
        <v>806</v>
      </c>
      <c r="C339" s="733"/>
      <c r="D339" s="733"/>
      <c r="E339" s="733"/>
      <c r="F339" s="733"/>
      <c r="G339" s="733"/>
      <c r="H339" s="579">
        <f>SUM(D340:D341)</f>
        <v>2</v>
      </c>
      <c r="I339" s="579">
        <f>COUNT(D340:D341)*2</f>
        <v>2</v>
      </c>
    </row>
    <row r="340" spans="1:10" ht="90">
      <c r="A340" s="177" t="s">
        <v>805</v>
      </c>
      <c r="B340" s="130" t="s">
        <v>804</v>
      </c>
      <c r="C340" s="187" t="s">
        <v>803</v>
      </c>
      <c r="D340" s="516">
        <v>2</v>
      </c>
      <c r="E340" s="24" t="s">
        <v>106</v>
      </c>
      <c r="F340" s="16" t="s">
        <v>1602</v>
      </c>
      <c r="G340" s="36"/>
      <c r="H340" s="579"/>
      <c r="I340" s="579"/>
    </row>
    <row r="341" spans="1:10" ht="45" hidden="1">
      <c r="A341" s="121" t="s">
        <v>801</v>
      </c>
      <c r="B341" s="495" t="s">
        <v>800</v>
      </c>
      <c r="C341" s="114"/>
      <c r="D341" s="114"/>
      <c r="E341" s="114"/>
      <c r="F341" s="114"/>
      <c r="G341" s="114"/>
      <c r="H341" s="509"/>
      <c r="I341" s="509"/>
      <c r="J341" s="8"/>
    </row>
    <row r="342" spans="1:10" ht="21">
      <c r="A342" s="483" t="s">
        <v>2481</v>
      </c>
      <c r="B342" s="740" t="s">
        <v>799</v>
      </c>
      <c r="C342" s="740"/>
      <c r="D342" s="740"/>
      <c r="E342" s="740"/>
      <c r="F342" s="740"/>
      <c r="G342" s="740"/>
      <c r="H342" s="579">
        <f>H343+H357+H362+H374+H384+H387+H393+H405+H414+H427+H454+H458+H477+H483</f>
        <v>224</v>
      </c>
      <c r="I342" s="579">
        <f>I343+I357+I362+I374+I384+I387+I393+I405+I414+I427+I454+I458+I477+I483</f>
        <v>224</v>
      </c>
    </row>
    <row r="343" spans="1:10" ht="30">
      <c r="A343" s="484" t="s">
        <v>2710</v>
      </c>
      <c r="B343" s="733" t="s">
        <v>797</v>
      </c>
      <c r="C343" s="733"/>
      <c r="D343" s="733"/>
      <c r="E343" s="733"/>
      <c r="F343" s="733"/>
      <c r="G343" s="733"/>
      <c r="H343" s="579">
        <f>SUM(D344:D356)</f>
        <v>24</v>
      </c>
      <c r="I343" s="579">
        <f>COUNT(D344:D356)*2</f>
        <v>24</v>
      </c>
    </row>
    <row r="344" spans="1:10" ht="60">
      <c r="A344" s="177" t="s">
        <v>2709</v>
      </c>
      <c r="B344" s="28" t="s">
        <v>795</v>
      </c>
      <c r="C344" s="22" t="s">
        <v>794</v>
      </c>
      <c r="D344" s="516">
        <v>2</v>
      </c>
      <c r="E344" s="25" t="s">
        <v>49</v>
      </c>
      <c r="F344" s="24"/>
      <c r="G344" s="36"/>
      <c r="H344" s="579"/>
      <c r="I344" s="579"/>
    </row>
    <row r="345" spans="1:10" ht="60">
      <c r="A345" s="177"/>
      <c r="B345" s="28"/>
      <c r="C345" s="22" t="s">
        <v>1601</v>
      </c>
      <c r="D345" s="515">
        <v>2</v>
      </c>
      <c r="E345" s="25" t="s">
        <v>49</v>
      </c>
      <c r="F345" s="22" t="s">
        <v>4543</v>
      </c>
      <c r="G345" s="23"/>
      <c r="H345" s="579"/>
      <c r="I345" s="579"/>
    </row>
    <row r="346" spans="1:10" ht="47.25" hidden="1">
      <c r="A346" s="20" t="s">
        <v>788</v>
      </c>
      <c r="B346" s="116" t="s">
        <v>787</v>
      </c>
      <c r="C346" s="116"/>
      <c r="D346" s="114"/>
      <c r="E346" s="114"/>
      <c r="F346" s="114"/>
      <c r="G346" s="114"/>
      <c r="H346" s="509"/>
      <c r="I346" s="509"/>
      <c r="J346" s="8"/>
    </row>
    <row r="347" spans="1:10" ht="63" customHeight="1">
      <c r="A347" s="177" t="s">
        <v>4542</v>
      </c>
      <c r="B347" s="28" t="s">
        <v>777</v>
      </c>
      <c r="C347" s="22" t="s">
        <v>4541</v>
      </c>
      <c r="D347" s="515">
        <v>2</v>
      </c>
      <c r="E347" s="25" t="s">
        <v>106</v>
      </c>
      <c r="F347" s="25"/>
      <c r="G347" s="36"/>
      <c r="H347" s="579"/>
      <c r="I347" s="579"/>
    </row>
    <row r="348" spans="1:10" ht="66.75" customHeight="1">
      <c r="A348" s="177"/>
      <c r="B348" s="28"/>
      <c r="C348" s="22" t="s">
        <v>4540</v>
      </c>
      <c r="D348" s="515">
        <v>2</v>
      </c>
      <c r="E348" s="25" t="s">
        <v>106</v>
      </c>
      <c r="F348" s="25"/>
      <c r="G348" s="36"/>
      <c r="H348" s="579"/>
      <c r="I348" s="579"/>
    </row>
    <row r="349" spans="1:10" ht="45">
      <c r="A349" s="177"/>
      <c r="B349" s="28"/>
      <c r="C349" s="22" t="s">
        <v>4539</v>
      </c>
      <c r="D349" s="515">
        <v>2</v>
      </c>
      <c r="E349" s="25" t="s">
        <v>106</v>
      </c>
      <c r="F349" s="25"/>
      <c r="G349" s="36"/>
      <c r="H349" s="579"/>
      <c r="I349" s="579"/>
    </row>
    <row r="350" spans="1:10" ht="48" customHeight="1">
      <c r="A350" s="177"/>
      <c r="B350" s="28"/>
      <c r="C350" s="22" t="s">
        <v>1599</v>
      </c>
      <c r="D350" s="515">
        <v>2</v>
      </c>
      <c r="E350" s="25" t="s">
        <v>106</v>
      </c>
      <c r="F350" s="25"/>
      <c r="G350" s="36"/>
      <c r="H350" s="579"/>
      <c r="I350" s="579"/>
    </row>
    <row r="351" spans="1:10" ht="45">
      <c r="A351" s="177"/>
      <c r="B351" s="28"/>
      <c r="C351" s="22" t="s">
        <v>1713</v>
      </c>
      <c r="D351" s="515">
        <v>2</v>
      </c>
      <c r="E351" s="25" t="s">
        <v>106</v>
      </c>
      <c r="F351" s="25"/>
      <c r="G351" s="36"/>
      <c r="H351" s="579"/>
      <c r="I351" s="579"/>
    </row>
    <row r="352" spans="1:10" ht="30">
      <c r="A352" s="177"/>
      <c r="B352" s="28"/>
      <c r="C352" s="22" t="s">
        <v>1596</v>
      </c>
      <c r="D352" s="515">
        <v>2</v>
      </c>
      <c r="E352" s="25" t="s">
        <v>49</v>
      </c>
      <c r="F352" s="25"/>
      <c r="G352" s="36"/>
      <c r="H352" s="579"/>
      <c r="I352" s="579"/>
    </row>
    <row r="353" spans="1:9" ht="78" customHeight="1">
      <c r="A353" s="177"/>
      <c r="B353" s="28"/>
      <c r="C353" s="22" t="s">
        <v>4538</v>
      </c>
      <c r="D353" s="515">
        <v>2</v>
      </c>
      <c r="E353" s="25" t="s">
        <v>106</v>
      </c>
      <c r="F353" s="25"/>
      <c r="G353" s="36"/>
      <c r="H353" s="579"/>
      <c r="I353" s="579"/>
    </row>
    <row r="354" spans="1:9" ht="45">
      <c r="A354" s="177"/>
      <c r="B354" s="28"/>
      <c r="C354" s="22" t="s">
        <v>4537</v>
      </c>
      <c r="D354" s="515">
        <v>2</v>
      </c>
      <c r="E354" s="25" t="s">
        <v>106</v>
      </c>
      <c r="F354" s="22" t="s">
        <v>4536</v>
      </c>
      <c r="G354" s="36"/>
      <c r="H354" s="579"/>
      <c r="I354" s="579"/>
    </row>
    <row r="355" spans="1:9" ht="60">
      <c r="A355" s="177"/>
      <c r="B355" s="28"/>
      <c r="C355" s="22" t="s">
        <v>4535</v>
      </c>
      <c r="D355" s="515">
        <v>2</v>
      </c>
      <c r="E355" s="25" t="s">
        <v>118</v>
      </c>
      <c r="F355" s="25"/>
      <c r="G355" s="36"/>
      <c r="H355" s="579"/>
      <c r="I355" s="579"/>
    </row>
    <row r="356" spans="1:9" ht="63">
      <c r="A356" s="177" t="s">
        <v>4534</v>
      </c>
      <c r="B356" s="28" t="s">
        <v>773</v>
      </c>
      <c r="C356" s="22" t="s">
        <v>4533</v>
      </c>
      <c r="D356" s="515">
        <v>2</v>
      </c>
      <c r="E356" s="25" t="s">
        <v>223</v>
      </c>
      <c r="F356" s="25"/>
      <c r="G356" s="36"/>
      <c r="H356" s="579"/>
      <c r="I356" s="579"/>
    </row>
    <row r="357" spans="1:9" ht="30">
      <c r="A357" s="298" t="s">
        <v>4532</v>
      </c>
      <c r="B357" s="733" t="s">
        <v>771</v>
      </c>
      <c r="C357" s="733"/>
      <c r="D357" s="733"/>
      <c r="E357" s="733"/>
      <c r="F357" s="733"/>
      <c r="G357" s="733"/>
      <c r="H357" s="579">
        <f>SUM(D358:D361)</f>
        <v>8</v>
      </c>
      <c r="I357" s="579">
        <f>COUNT(D358:D361)*2</f>
        <v>8</v>
      </c>
    </row>
    <row r="358" spans="1:9" ht="90">
      <c r="A358" s="177" t="s">
        <v>4531</v>
      </c>
      <c r="B358" s="28" t="s">
        <v>769</v>
      </c>
      <c r="C358" s="22" t="s">
        <v>4530</v>
      </c>
      <c r="D358" s="515">
        <v>2</v>
      </c>
      <c r="E358" s="25" t="s">
        <v>106</v>
      </c>
      <c r="F358" s="22" t="s">
        <v>4529</v>
      </c>
      <c r="G358" s="36"/>
      <c r="H358" s="579"/>
      <c r="I358" s="579"/>
    </row>
    <row r="359" spans="1:9" ht="60">
      <c r="A359" s="177"/>
      <c r="B359" s="28"/>
      <c r="C359" s="54" t="s">
        <v>1710</v>
      </c>
      <c r="D359" s="515">
        <v>2</v>
      </c>
      <c r="E359" s="25" t="s">
        <v>178</v>
      </c>
      <c r="F359" s="25"/>
      <c r="G359" s="36"/>
      <c r="H359" s="579"/>
      <c r="I359" s="579"/>
    </row>
    <row r="360" spans="1:9" ht="45">
      <c r="A360" s="177"/>
      <c r="B360" s="28"/>
      <c r="C360" s="54" t="s">
        <v>1709</v>
      </c>
      <c r="D360" s="515">
        <v>2</v>
      </c>
      <c r="E360" s="25" t="s">
        <v>49</v>
      </c>
      <c r="F360" s="25"/>
      <c r="G360" s="36"/>
      <c r="H360" s="579"/>
      <c r="I360" s="579"/>
    </row>
    <row r="361" spans="1:9" ht="47.25">
      <c r="A361" s="177" t="s">
        <v>4528</v>
      </c>
      <c r="B361" s="28" t="s">
        <v>766</v>
      </c>
      <c r="C361" s="54" t="s">
        <v>4527</v>
      </c>
      <c r="D361" s="515">
        <v>2</v>
      </c>
      <c r="E361" s="25" t="s">
        <v>120</v>
      </c>
      <c r="F361" s="25"/>
      <c r="G361" s="36"/>
      <c r="H361" s="579"/>
      <c r="I361" s="579"/>
    </row>
    <row r="362" spans="1:9" ht="30">
      <c r="A362" s="298" t="s">
        <v>2703</v>
      </c>
      <c r="B362" s="733" t="s">
        <v>763</v>
      </c>
      <c r="C362" s="733"/>
      <c r="D362" s="733"/>
      <c r="E362" s="733"/>
      <c r="F362" s="733"/>
      <c r="G362" s="733"/>
      <c r="H362" s="579">
        <f>SUM(D363:D373)</f>
        <v>20</v>
      </c>
      <c r="I362" s="579">
        <f>COUNT(D363:D373)*2</f>
        <v>20</v>
      </c>
    </row>
    <row r="363" spans="1:9" ht="63">
      <c r="A363" s="177" t="s">
        <v>2702</v>
      </c>
      <c r="B363" s="28" t="s">
        <v>761</v>
      </c>
      <c r="C363" s="22" t="s">
        <v>4526</v>
      </c>
      <c r="D363" s="515">
        <v>2</v>
      </c>
      <c r="E363" s="25" t="s">
        <v>106</v>
      </c>
      <c r="F363" s="22" t="s">
        <v>4525</v>
      </c>
      <c r="G363" s="36"/>
      <c r="H363" s="579"/>
      <c r="I363" s="579"/>
    </row>
    <row r="364" spans="1:9" ht="63">
      <c r="A364" s="248"/>
      <c r="B364" s="28"/>
      <c r="C364" s="28" t="s">
        <v>759</v>
      </c>
      <c r="D364" s="515">
        <v>2</v>
      </c>
      <c r="E364" s="29" t="s">
        <v>106</v>
      </c>
      <c r="F364" s="25"/>
      <c r="G364" s="36"/>
      <c r="H364" s="579"/>
      <c r="I364" s="579"/>
    </row>
    <row r="365" spans="1:9" ht="75">
      <c r="A365" s="177" t="s">
        <v>2701</v>
      </c>
      <c r="B365" s="22" t="s">
        <v>757</v>
      </c>
      <c r="C365" s="54" t="s">
        <v>1590</v>
      </c>
      <c r="D365" s="515">
        <v>2</v>
      </c>
      <c r="E365" s="29" t="s">
        <v>106</v>
      </c>
      <c r="F365" s="25"/>
      <c r="G365" s="36"/>
      <c r="H365" s="579"/>
      <c r="I365" s="579"/>
    </row>
    <row r="366" spans="1:9" ht="45">
      <c r="A366" s="248"/>
      <c r="B366" s="28"/>
      <c r="C366" s="22" t="s">
        <v>4524</v>
      </c>
      <c r="D366" s="515">
        <v>2</v>
      </c>
      <c r="E366" s="29" t="s">
        <v>106</v>
      </c>
      <c r="F366" s="22" t="s">
        <v>754</v>
      </c>
      <c r="G366" s="36"/>
      <c r="H366" s="579"/>
      <c r="I366" s="579"/>
    </row>
    <row r="367" spans="1:9" ht="34.5" customHeight="1">
      <c r="A367" s="248"/>
      <c r="B367" s="28"/>
      <c r="C367" s="54" t="s">
        <v>1589</v>
      </c>
      <c r="D367" s="515">
        <v>2</v>
      </c>
      <c r="E367" s="29" t="s">
        <v>106</v>
      </c>
      <c r="F367" s="25"/>
      <c r="G367" s="36"/>
      <c r="H367" s="579"/>
      <c r="I367" s="579"/>
    </row>
    <row r="368" spans="1:9" ht="30">
      <c r="A368" s="248"/>
      <c r="B368" s="28"/>
      <c r="C368" s="54" t="s">
        <v>1588</v>
      </c>
      <c r="D368" s="515">
        <v>2</v>
      </c>
      <c r="E368" s="29" t="s">
        <v>106</v>
      </c>
      <c r="F368" s="25"/>
      <c r="G368" s="36"/>
      <c r="H368" s="579"/>
      <c r="I368" s="579"/>
    </row>
    <row r="369" spans="1:10" ht="30">
      <c r="A369" s="248"/>
      <c r="B369" s="28"/>
      <c r="C369" s="54" t="s">
        <v>1587</v>
      </c>
      <c r="D369" s="515">
        <v>2</v>
      </c>
      <c r="E369" s="29" t="s">
        <v>49</v>
      </c>
      <c r="F369" s="25"/>
      <c r="G369" s="36"/>
      <c r="H369" s="579"/>
      <c r="I369" s="579"/>
    </row>
    <row r="370" spans="1:10" ht="47.25">
      <c r="A370" s="248"/>
      <c r="B370" s="28"/>
      <c r="C370" s="28" t="s">
        <v>752</v>
      </c>
      <c r="D370" s="515">
        <v>2</v>
      </c>
      <c r="E370" s="93" t="s">
        <v>106</v>
      </c>
      <c r="F370" s="25"/>
      <c r="G370" s="36"/>
      <c r="H370" s="579"/>
      <c r="I370" s="579"/>
    </row>
    <row r="371" spans="1:10" ht="30">
      <c r="A371" s="248"/>
      <c r="B371" s="25"/>
      <c r="C371" s="22" t="s">
        <v>4523</v>
      </c>
      <c r="D371" s="515">
        <v>2</v>
      </c>
      <c r="E371" s="29" t="s">
        <v>49</v>
      </c>
      <c r="F371" s="22" t="s">
        <v>1586</v>
      </c>
      <c r="G371" s="36"/>
      <c r="H371" s="579"/>
      <c r="I371" s="579"/>
    </row>
    <row r="372" spans="1:10" ht="62.25" customHeight="1">
      <c r="A372" s="177" t="s">
        <v>4522</v>
      </c>
      <c r="B372" s="28" t="s">
        <v>748</v>
      </c>
      <c r="C372" s="22" t="s">
        <v>4521</v>
      </c>
      <c r="D372" s="515">
        <v>2</v>
      </c>
      <c r="E372" s="25" t="s">
        <v>106</v>
      </c>
      <c r="F372" s="25"/>
      <c r="G372" s="36"/>
      <c r="H372" s="579"/>
      <c r="I372" s="579"/>
    </row>
    <row r="373" spans="1:10" ht="47.25" hidden="1">
      <c r="A373" s="20" t="s">
        <v>747</v>
      </c>
      <c r="B373" s="116" t="s">
        <v>746</v>
      </c>
      <c r="C373" s="114"/>
      <c r="D373" s="114"/>
      <c r="E373" s="114"/>
      <c r="F373" s="114"/>
      <c r="G373" s="114"/>
      <c r="H373" s="509"/>
      <c r="I373" s="509"/>
      <c r="J373" s="8"/>
    </row>
    <row r="374" spans="1:10" ht="30">
      <c r="A374" s="298" t="s">
        <v>2698</v>
      </c>
      <c r="B374" s="733" t="s">
        <v>743</v>
      </c>
      <c r="C374" s="733"/>
      <c r="D374" s="733"/>
      <c r="E374" s="733"/>
      <c r="F374" s="733"/>
      <c r="G374" s="733"/>
      <c r="H374" s="579">
        <f>SUM(D375:D383)</f>
        <v>18</v>
      </c>
      <c r="I374" s="579">
        <f>COUNT(D375:D383)*2</f>
        <v>18</v>
      </c>
    </row>
    <row r="375" spans="1:10" ht="66.75" customHeight="1">
      <c r="A375" s="177" t="s">
        <v>4520</v>
      </c>
      <c r="B375" s="28" t="s">
        <v>741</v>
      </c>
      <c r="C375" s="22" t="s">
        <v>1584</v>
      </c>
      <c r="D375" s="515">
        <v>2</v>
      </c>
      <c r="E375" s="25" t="s">
        <v>223</v>
      </c>
      <c r="F375" s="22" t="s">
        <v>2395</v>
      </c>
      <c r="G375" s="36"/>
      <c r="H375" s="579"/>
      <c r="I375" s="579"/>
    </row>
    <row r="376" spans="1:10" ht="75">
      <c r="A376" s="177" t="s">
        <v>2697</v>
      </c>
      <c r="B376" s="22" t="s">
        <v>739</v>
      </c>
      <c r="C376" s="28" t="s">
        <v>1704</v>
      </c>
      <c r="D376" s="515">
        <v>2</v>
      </c>
      <c r="E376" s="25" t="s">
        <v>49</v>
      </c>
      <c r="F376" s="22" t="s">
        <v>1703</v>
      </c>
      <c r="G376" s="36"/>
      <c r="H376" s="579"/>
      <c r="I376" s="579"/>
    </row>
    <row r="377" spans="1:10" ht="57.75" customHeight="1">
      <c r="A377" s="177"/>
      <c r="B377" s="22"/>
      <c r="C377" s="28" t="s">
        <v>4519</v>
      </c>
      <c r="D377" s="515">
        <v>2</v>
      </c>
      <c r="E377" s="25" t="s">
        <v>106</v>
      </c>
      <c r="F377" s="22" t="s">
        <v>1582</v>
      </c>
      <c r="G377" s="23"/>
      <c r="H377" s="579"/>
      <c r="I377" s="579"/>
    </row>
    <row r="378" spans="1:10" ht="63">
      <c r="A378" s="177" t="s">
        <v>4518</v>
      </c>
      <c r="B378" s="28" t="s">
        <v>737</v>
      </c>
      <c r="C378" s="22" t="s">
        <v>1581</v>
      </c>
      <c r="D378" s="515">
        <v>2</v>
      </c>
      <c r="E378" s="25" t="s">
        <v>106</v>
      </c>
      <c r="F378" s="25"/>
      <c r="G378" s="36"/>
      <c r="H378" s="579"/>
      <c r="I378" s="579"/>
    </row>
    <row r="379" spans="1:10" ht="30">
      <c r="A379" s="177"/>
      <c r="B379" s="28"/>
      <c r="C379" s="22" t="s">
        <v>1580</v>
      </c>
      <c r="D379" s="515">
        <v>2</v>
      </c>
      <c r="E379" s="25" t="s">
        <v>49</v>
      </c>
      <c r="F379" s="25"/>
      <c r="G379" s="36"/>
      <c r="H379" s="579"/>
      <c r="I379" s="579"/>
    </row>
    <row r="380" spans="1:10" ht="30" customHeight="1">
      <c r="A380" s="177"/>
      <c r="B380" s="28"/>
      <c r="C380" s="22" t="s">
        <v>1579</v>
      </c>
      <c r="D380" s="515">
        <v>2</v>
      </c>
      <c r="E380" s="25" t="s">
        <v>223</v>
      </c>
      <c r="F380" s="25"/>
      <c r="G380" s="36"/>
      <c r="H380" s="579"/>
      <c r="I380" s="579"/>
    </row>
    <row r="381" spans="1:10" ht="45">
      <c r="A381" s="177" t="s">
        <v>4517</v>
      </c>
      <c r="B381" s="28" t="s">
        <v>735</v>
      </c>
      <c r="C381" s="22" t="s">
        <v>1702</v>
      </c>
      <c r="D381" s="515">
        <v>2</v>
      </c>
      <c r="E381" s="25" t="s">
        <v>120</v>
      </c>
      <c r="F381" s="22" t="s">
        <v>1701</v>
      </c>
      <c r="G381" s="36"/>
      <c r="H381" s="579"/>
      <c r="I381" s="579"/>
    </row>
    <row r="382" spans="1:10" ht="47.25">
      <c r="A382" s="177" t="s">
        <v>4516</v>
      </c>
      <c r="B382" s="28" t="s">
        <v>733</v>
      </c>
      <c r="C382" s="28" t="s">
        <v>1578</v>
      </c>
      <c r="D382" s="515">
        <v>2</v>
      </c>
      <c r="E382" s="25" t="s">
        <v>120</v>
      </c>
      <c r="F382" s="22" t="s">
        <v>1700</v>
      </c>
      <c r="G382" s="36"/>
      <c r="H382" s="579"/>
      <c r="I382" s="579"/>
    </row>
    <row r="383" spans="1:10" ht="31.5">
      <c r="A383" s="177"/>
      <c r="B383" s="28"/>
      <c r="C383" s="28" t="s">
        <v>1699</v>
      </c>
      <c r="D383" s="515">
        <v>2</v>
      </c>
      <c r="E383" s="25" t="s">
        <v>755</v>
      </c>
      <c r="F383" s="22" t="s">
        <v>1852</v>
      </c>
      <c r="G383" s="36"/>
      <c r="H383" s="579"/>
      <c r="I383" s="579"/>
    </row>
    <row r="384" spans="1:10" ht="30">
      <c r="A384" s="298" t="s">
        <v>4515</v>
      </c>
      <c r="B384" s="733" t="s">
        <v>731</v>
      </c>
      <c r="C384" s="733"/>
      <c r="D384" s="733"/>
      <c r="E384" s="733"/>
      <c r="F384" s="733"/>
      <c r="G384" s="733"/>
      <c r="H384" s="579">
        <f>SUM(D385:D386)</f>
        <v>4</v>
      </c>
      <c r="I384" s="579">
        <f>COUNT(D385:D386)*2</f>
        <v>4</v>
      </c>
    </row>
    <row r="385" spans="1:9" ht="60">
      <c r="A385" s="177" t="s">
        <v>4514</v>
      </c>
      <c r="B385" s="22" t="s">
        <v>729</v>
      </c>
      <c r="C385" s="62" t="s">
        <v>1576</v>
      </c>
      <c r="D385" s="515">
        <v>2</v>
      </c>
      <c r="E385" s="25" t="s">
        <v>223</v>
      </c>
      <c r="F385" s="22" t="s">
        <v>2419</v>
      </c>
      <c r="G385" s="36"/>
      <c r="H385" s="579"/>
      <c r="I385" s="579"/>
    </row>
    <row r="386" spans="1:9" ht="60">
      <c r="A386" s="177" t="s">
        <v>4513</v>
      </c>
      <c r="B386" s="22" t="s">
        <v>727</v>
      </c>
      <c r="C386" s="22" t="s">
        <v>2388</v>
      </c>
      <c r="D386" s="515">
        <v>2</v>
      </c>
      <c r="E386" s="25" t="s">
        <v>223</v>
      </c>
      <c r="F386" s="22"/>
      <c r="G386" s="36"/>
      <c r="H386" s="579"/>
      <c r="I386" s="579"/>
    </row>
    <row r="387" spans="1:9" ht="30">
      <c r="A387" s="298" t="s">
        <v>2694</v>
      </c>
      <c r="B387" s="733" t="s">
        <v>724</v>
      </c>
      <c r="C387" s="733"/>
      <c r="D387" s="733"/>
      <c r="E387" s="733"/>
      <c r="F387" s="733"/>
      <c r="G387" s="733"/>
      <c r="H387" s="579">
        <f>SUM(D388:D392)</f>
        <v>10</v>
      </c>
      <c r="I387" s="579">
        <f>COUNT(D388:D392)*2</f>
        <v>10</v>
      </c>
    </row>
    <row r="388" spans="1:9" ht="45">
      <c r="A388" s="177" t="s">
        <v>2693</v>
      </c>
      <c r="B388" s="22" t="s">
        <v>722</v>
      </c>
      <c r="C388" s="22" t="s">
        <v>1572</v>
      </c>
      <c r="D388" s="515">
        <v>2</v>
      </c>
      <c r="E388" s="25" t="s">
        <v>49</v>
      </c>
      <c r="F388" s="25"/>
      <c r="G388" s="36"/>
      <c r="H388" s="579"/>
      <c r="I388" s="579"/>
    </row>
    <row r="389" spans="1:9" ht="62.25" customHeight="1">
      <c r="A389" s="177" t="s">
        <v>4512</v>
      </c>
      <c r="B389" s="22" t="s">
        <v>718</v>
      </c>
      <c r="C389" s="16" t="s">
        <v>717</v>
      </c>
      <c r="D389" s="516">
        <v>2</v>
      </c>
      <c r="E389" s="24" t="s">
        <v>49</v>
      </c>
      <c r="F389" s="25"/>
      <c r="G389" s="36"/>
      <c r="H389" s="579"/>
      <c r="I389" s="579"/>
    </row>
    <row r="390" spans="1:9" ht="45">
      <c r="A390" s="177"/>
      <c r="B390" s="22"/>
      <c r="C390" s="22" t="s">
        <v>716</v>
      </c>
      <c r="D390" s="515">
        <v>2</v>
      </c>
      <c r="E390" s="25" t="s">
        <v>106</v>
      </c>
      <c r="F390" s="25"/>
      <c r="G390" s="36"/>
      <c r="H390" s="579"/>
      <c r="I390" s="579"/>
    </row>
    <row r="391" spans="1:9" ht="30">
      <c r="A391" s="177"/>
      <c r="B391" s="22"/>
      <c r="C391" s="22" t="s">
        <v>1571</v>
      </c>
      <c r="D391" s="515">
        <v>2</v>
      </c>
      <c r="E391" s="25" t="s">
        <v>49</v>
      </c>
      <c r="F391" s="25"/>
      <c r="G391" s="36"/>
      <c r="H391" s="579"/>
      <c r="I391" s="579"/>
    </row>
    <row r="392" spans="1:9" ht="40.5" customHeight="1">
      <c r="A392" s="177"/>
      <c r="B392" s="22"/>
      <c r="C392" s="22" t="s">
        <v>4511</v>
      </c>
      <c r="D392" s="515">
        <v>2</v>
      </c>
      <c r="E392" s="25" t="s">
        <v>110</v>
      </c>
      <c r="F392" s="25"/>
      <c r="G392" s="36"/>
      <c r="H392" s="579"/>
      <c r="I392" s="579"/>
    </row>
    <row r="393" spans="1:9" ht="30">
      <c r="A393" s="298" t="s">
        <v>2692</v>
      </c>
      <c r="B393" s="733" t="s">
        <v>712</v>
      </c>
      <c r="C393" s="733"/>
      <c r="D393" s="733"/>
      <c r="E393" s="733"/>
      <c r="F393" s="733"/>
      <c r="G393" s="733"/>
      <c r="H393" s="579">
        <f>SUM(D394:D404)</f>
        <v>22</v>
      </c>
      <c r="I393" s="579">
        <f>COUNT(D394:D404)*2</f>
        <v>22</v>
      </c>
    </row>
    <row r="394" spans="1:9" ht="126.75" customHeight="1">
      <c r="A394" s="177" t="s">
        <v>4510</v>
      </c>
      <c r="B394" s="30" t="s">
        <v>4509</v>
      </c>
      <c r="C394" s="62" t="s">
        <v>1568</v>
      </c>
      <c r="D394" s="515">
        <v>2</v>
      </c>
      <c r="E394" s="25" t="s">
        <v>110</v>
      </c>
      <c r="F394" s="22" t="s">
        <v>4508</v>
      </c>
      <c r="G394" s="36"/>
      <c r="H394" s="579"/>
      <c r="I394" s="579"/>
    </row>
    <row r="395" spans="1:9" ht="75">
      <c r="A395" s="177"/>
      <c r="B395" s="30"/>
      <c r="C395" s="62" t="s">
        <v>1567</v>
      </c>
      <c r="D395" s="515">
        <v>2</v>
      </c>
      <c r="E395" s="25" t="s">
        <v>106</v>
      </c>
      <c r="F395" s="22" t="s">
        <v>1566</v>
      </c>
      <c r="G395" s="36"/>
      <c r="H395" s="579"/>
      <c r="I395" s="579"/>
    </row>
    <row r="396" spans="1:9" ht="89.25" customHeight="1">
      <c r="A396" s="177"/>
      <c r="B396" s="30"/>
      <c r="C396" s="62" t="s">
        <v>1565</v>
      </c>
      <c r="D396" s="515">
        <v>2</v>
      </c>
      <c r="E396" s="25" t="s">
        <v>106</v>
      </c>
      <c r="F396" s="22" t="s">
        <v>1564</v>
      </c>
      <c r="G396" s="36"/>
      <c r="H396" s="579"/>
      <c r="I396" s="579"/>
    </row>
    <row r="397" spans="1:9" ht="63">
      <c r="A397" s="177" t="s">
        <v>2691</v>
      </c>
      <c r="B397" s="30" t="s">
        <v>708</v>
      </c>
      <c r="C397" s="28" t="s">
        <v>707</v>
      </c>
      <c r="D397" s="515">
        <v>2</v>
      </c>
      <c r="E397" s="25" t="s">
        <v>49</v>
      </c>
      <c r="F397" s="25"/>
      <c r="G397" s="36"/>
      <c r="H397" s="579"/>
      <c r="I397" s="579"/>
    </row>
    <row r="398" spans="1:9" ht="45">
      <c r="A398" s="177"/>
      <c r="B398" s="30"/>
      <c r="C398" s="22" t="s">
        <v>706</v>
      </c>
      <c r="D398" s="515">
        <v>2</v>
      </c>
      <c r="E398" s="25" t="s">
        <v>120</v>
      </c>
      <c r="F398" s="25"/>
      <c r="G398" s="36"/>
      <c r="H398" s="579"/>
      <c r="I398" s="579"/>
    </row>
    <row r="399" spans="1:9" ht="63">
      <c r="A399" s="177" t="s">
        <v>4507</v>
      </c>
      <c r="B399" s="30" t="s">
        <v>704</v>
      </c>
      <c r="C399" s="40" t="s">
        <v>703</v>
      </c>
      <c r="D399" s="515">
        <v>2</v>
      </c>
      <c r="E399" s="25" t="s">
        <v>223</v>
      </c>
      <c r="F399" s="22"/>
      <c r="G399" s="36"/>
      <c r="H399" s="579"/>
      <c r="I399" s="579"/>
    </row>
    <row r="400" spans="1:9" ht="60">
      <c r="A400" s="177"/>
      <c r="B400" s="30"/>
      <c r="C400" s="22" t="s">
        <v>701</v>
      </c>
      <c r="D400" s="515">
        <v>2</v>
      </c>
      <c r="E400" s="25" t="s">
        <v>156</v>
      </c>
      <c r="F400" s="22" t="s">
        <v>1971</v>
      </c>
      <c r="G400" s="36"/>
      <c r="H400" s="579"/>
      <c r="I400" s="579"/>
    </row>
    <row r="401" spans="1:9" ht="48" customHeight="1">
      <c r="A401" s="177"/>
      <c r="B401" s="30"/>
      <c r="C401" s="22" t="s">
        <v>699</v>
      </c>
      <c r="D401" s="515">
        <v>2</v>
      </c>
      <c r="E401" s="25" t="s">
        <v>156</v>
      </c>
      <c r="F401" s="16" t="s">
        <v>698</v>
      </c>
      <c r="G401" s="36"/>
      <c r="H401" s="579"/>
      <c r="I401" s="579"/>
    </row>
    <row r="402" spans="1:9" ht="30">
      <c r="A402" s="177"/>
      <c r="B402" s="30"/>
      <c r="C402" s="22" t="s">
        <v>697</v>
      </c>
      <c r="D402" s="515">
        <v>2</v>
      </c>
      <c r="E402" s="25" t="s">
        <v>120</v>
      </c>
      <c r="F402" s="22"/>
      <c r="G402" s="36"/>
      <c r="H402" s="579"/>
      <c r="I402" s="579"/>
    </row>
    <row r="403" spans="1:9" ht="85.5" customHeight="1">
      <c r="A403" s="177" t="s">
        <v>4506</v>
      </c>
      <c r="B403" s="30" t="s">
        <v>695</v>
      </c>
      <c r="C403" s="28" t="s">
        <v>1563</v>
      </c>
      <c r="D403" s="515">
        <v>2</v>
      </c>
      <c r="E403" s="25" t="s">
        <v>110</v>
      </c>
      <c r="F403" s="25"/>
      <c r="G403" s="36"/>
      <c r="H403" s="579"/>
      <c r="I403" s="579"/>
    </row>
    <row r="404" spans="1:9" ht="45">
      <c r="A404" s="177" t="s">
        <v>4505</v>
      </c>
      <c r="B404" s="30" t="s">
        <v>693</v>
      </c>
      <c r="C404" s="62" t="s">
        <v>692</v>
      </c>
      <c r="D404" s="515">
        <v>2</v>
      </c>
      <c r="E404" s="25" t="s">
        <v>691</v>
      </c>
      <c r="F404" s="25"/>
      <c r="G404" s="36"/>
      <c r="H404" s="579"/>
      <c r="I404" s="579"/>
    </row>
    <row r="405" spans="1:9" ht="30">
      <c r="A405" s="298" t="s">
        <v>2690</v>
      </c>
      <c r="B405" s="733" t="s">
        <v>689</v>
      </c>
      <c r="C405" s="733"/>
      <c r="D405" s="733"/>
      <c r="E405" s="733"/>
      <c r="F405" s="733"/>
      <c r="G405" s="733"/>
      <c r="H405" s="579">
        <f>SUM(D406:D413)</f>
        <v>16</v>
      </c>
      <c r="I405" s="579">
        <f>COUNT(D406:D413)*2</f>
        <v>16</v>
      </c>
    </row>
    <row r="406" spans="1:9" ht="63">
      <c r="A406" s="177" t="s">
        <v>4504</v>
      </c>
      <c r="B406" s="28" t="s">
        <v>687</v>
      </c>
      <c r="C406" s="22" t="s">
        <v>4503</v>
      </c>
      <c r="D406" s="515">
        <v>2</v>
      </c>
      <c r="E406" s="25" t="s">
        <v>49</v>
      </c>
      <c r="F406" s="22" t="s">
        <v>1697</v>
      </c>
      <c r="G406" s="36"/>
      <c r="H406" s="579"/>
      <c r="I406" s="579"/>
    </row>
    <row r="407" spans="1:9" ht="63">
      <c r="A407" s="177" t="s">
        <v>4502</v>
      </c>
      <c r="B407" s="28" t="s">
        <v>684</v>
      </c>
      <c r="C407" s="22" t="s">
        <v>1696</v>
      </c>
      <c r="D407" s="515">
        <v>2</v>
      </c>
      <c r="E407" s="25" t="s">
        <v>49</v>
      </c>
      <c r="F407" s="22" t="s">
        <v>1561</v>
      </c>
      <c r="G407" s="36"/>
      <c r="H407" s="579"/>
      <c r="I407" s="579"/>
    </row>
    <row r="408" spans="1:9" ht="47.25">
      <c r="A408" s="177" t="s">
        <v>4501</v>
      </c>
      <c r="B408" s="28" t="s">
        <v>681</v>
      </c>
      <c r="C408" s="22" t="s">
        <v>1795</v>
      </c>
      <c r="D408" s="515">
        <v>2</v>
      </c>
      <c r="E408" s="25" t="s">
        <v>49</v>
      </c>
      <c r="F408" s="22" t="s">
        <v>1695</v>
      </c>
      <c r="G408" s="36"/>
      <c r="H408" s="579"/>
      <c r="I408" s="579"/>
    </row>
    <row r="409" spans="1:9" ht="31.5">
      <c r="A409" s="177" t="s">
        <v>4500</v>
      </c>
      <c r="B409" s="32" t="s">
        <v>679</v>
      </c>
      <c r="C409" s="22" t="s">
        <v>1694</v>
      </c>
      <c r="D409" s="515">
        <v>2</v>
      </c>
      <c r="E409" s="25" t="s">
        <v>49</v>
      </c>
      <c r="F409" s="22" t="s">
        <v>4499</v>
      </c>
      <c r="G409" s="36"/>
      <c r="H409" s="579"/>
      <c r="I409" s="579"/>
    </row>
    <row r="410" spans="1:9" ht="75">
      <c r="A410" s="177" t="s">
        <v>4498</v>
      </c>
      <c r="B410" s="30" t="s">
        <v>676</v>
      </c>
      <c r="C410" s="22" t="s">
        <v>4497</v>
      </c>
      <c r="D410" s="515">
        <v>2</v>
      </c>
      <c r="E410" s="25" t="s">
        <v>223</v>
      </c>
      <c r="F410" s="22" t="s">
        <v>4496</v>
      </c>
      <c r="G410" s="36"/>
      <c r="H410" s="579"/>
      <c r="I410" s="579"/>
    </row>
    <row r="411" spans="1:9" ht="45">
      <c r="A411" s="177" t="s">
        <v>2687</v>
      </c>
      <c r="B411" s="30" t="s">
        <v>673</v>
      </c>
      <c r="C411" s="22" t="s">
        <v>4495</v>
      </c>
      <c r="D411" s="515">
        <v>2</v>
      </c>
      <c r="E411" s="25" t="s">
        <v>178</v>
      </c>
      <c r="F411" s="22" t="s">
        <v>4494</v>
      </c>
      <c r="G411" s="36"/>
      <c r="H411" s="579"/>
      <c r="I411" s="579"/>
    </row>
    <row r="412" spans="1:9" ht="30">
      <c r="A412" s="177"/>
      <c r="B412" s="30"/>
      <c r="C412" s="22" t="s">
        <v>670</v>
      </c>
      <c r="D412" s="515">
        <v>2</v>
      </c>
      <c r="E412" s="25" t="s">
        <v>178</v>
      </c>
      <c r="F412" s="25"/>
      <c r="G412" s="36"/>
      <c r="H412" s="579"/>
      <c r="I412" s="579"/>
    </row>
    <row r="413" spans="1:9" ht="47.25">
      <c r="A413" s="177" t="s">
        <v>2683</v>
      </c>
      <c r="B413" s="30" t="s">
        <v>668</v>
      </c>
      <c r="C413" s="22" t="s">
        <v>4493</v>
      </c>
      <c r="D413" s="515">
        <v>2</v>
      </c>
      <c r="E413" s="25" t="s">
        <v>223</v>
      </c>
      <c r="F413" s="25"/>
      <c r="G413" s="36"/>
      <c r="H413" s="579"/>
      <c r="I413" s="579"/>
    </row>
    <row r="414" spans="1:9" ht="30">
      <c r="A414" s="298" t="s">
        <v>4492</v>
      </c>
      <c r="B414" s="733" t="s">
        <v>665</v>
      </c>
      <c r="C414" s="733"/>
      <c r="D414" s="733"/>
      <c r="E414" s="733"/>
      <c r="F414" s="733"/>
      <c r="G414" s="733"/>
      <c r="H414" s="579">
        <f>SUM(D415:D422)</f>
        <v>16</v>
      </c>
      <c r="I414" s="579">
        <f>COUNT(D415:D422)*2</f>
        <v>16</v>
      </c>
    </row>
    <row r="415" spans="1:9" ht="144" customHeight="1">
      <c r="A415" s="177" t="s">
        <v>4491</v>
      </c>
      <c r="B415" s="28" t="s">
        <v>663</v>
      </c>
      <c r="C415" s="22" t="s">
        <v>4490</v>
      </c>
      <c r="D415" s="515">
        <v>2</v>
      </c>
      <c r="E415" s="25" t="s">
        <v>106</v>
      </c>
      <c r="F415" s="22" t="s">
        <v>4489</v>
      </c>
      <c r="G415" s="36"/>
      <c r="H415" s="579"/>
      <c r="I415" s="579"/>
    </row>
    <row r="416" spans="1:9" ht="45">
      <c r="A416" s="177"/>
      <c r="B416" s="28"/>
      <c r="C416" s="49" t="s">
        <v>1688</v>
      </c>
      <c r="D416" s="515">
        <v>2</v>
      </c>
      <c r="E416" s="25" t="s">
        <v>106</v>
      </c>
      <c r="F416" s="22"/>
      <c r="G416" s="36"/>
      <c r="H416" s="579"/>
      <c r="I416" s="579"/>
    </row>
    <row r="417" spans="1:10" ht="30">
      <c r="A417" s="177"/>
      <c r="B417" s="28"/>
      <c r="C417" s="49" t="s">
        <v>1687</v>
      </c>
      <c r="D417" s="515">
        <v>2</v>
      </c>
      <c r="E417" s="25" t="s">
        <v>1171</v>
      </c>
      <c r="F417" s="22"/>
      <c r="G417" s="36"/>
      <c r="H417" s="579"/>
      <c r="I417" s="579"/>
    </row>
    <row r="418" spans="1:10" ht="63" customHeight="1">
      <c r="A418" s="177"/>
      <c r="B418" s="28"/>
      <c r="C418" s="49" t="s">
        <v>1686</v>
      </c>
      <c r="D418" s="515">
        <v>2</v>
      </c>
      <c r="E418" s="25" t="s">
        <v>106</v>
      </c>
      <c r="F418" s="22"/>
      <c r="G418" s="36"/>
      <c r="H418" s="579"/>
      <c r="I418" s="579"/>
    </row>
    <row r="419" spans="1:10" ht="47.25">
      <c r="A419" s="177" t="s">
        <v>4488</v>
      </c>
      <c r="B419" s="28" t="s">
        <v>661</v>
      </c>
      <c r="C419" s="22" t="s">
        <v>1685</v>
      </c>
      <c r="D419" s="515">
        <v>2</v>
      </c>
      <c r="E419" s="25" t="s">
        <v>531</v>
      </c>
      <c r="F419" s="22" t="s">
        <v>1684</v>
      </c>
      <c r="G419" s="36"/>
      <c r="H419" s="579"/>
      <c r="I419" s="579"/>
    </row>
    <row r="420" spans="1:10" ht="75">
      <c r="A420" s="177"/>
      <c r="B420" s="28"/>
      <c r="C420" s="49" t="s">
        <v>1683</v>
      </c>
      <c r="D420" s="515">
        <v>2</v>
      </c>
      <c r="E420" s="25" t="s">
        <v>49</v>
      </c>
      <c r="F420" s="21"/>
      <c r="G420" s="36"/>
      <c r="H420" s="579"/>
      <c r="I420" s="579"/>
    </row>
    <row r="421" spans="1:10" ht="45">
      <c r="A421" s="177"/>
      <c r="B421" s="28"/>
      <c r="C421" s="22" t="s">
        <v>1682</v>
      </c>
      <c r="D421" s="515">
        <v>2</v>
      </c>
      <c r="E421" s="25" t="s">
        <v>106</v>
      </c>
      <c r="F421" s="22"/>
      <c r="G421" s="36"/>
      <c r="H421" s="579"/>
      <c r="I421" s="579"/>
    </row>
    <row r="422" spans="1:10" ht="63">
      <c r="A422" s="177" t="s">
        <v>4487</v>
      </c>
      <c r="B422" s="28" t="s">
        <v>659</v>
      </c>
      <c r="C422" s="22" t="s">
        <v>4486</v>
      </c>
      <c r="D422" s="515">
        <v>2</v>
      </c>
      <c r="E422" s="25" t="s">
        <v>691</v>
      </c>
      <c r="F422" s="25"/>
      <c r="G422" s="36"/>
      <c r="H422" s="579"/>
      <c r="I422" s="579"/>
    </row>
    <row r="423" spans="1:10" ht="30" hidden="1">
      <c r="A423" s="39" t="s">
        <v>4485</v>
      </c>
      <c r="B423" s="756" t="s">
        <v>655</v>
      </c>
      <c r="C423" s="757"/>
      <c r="D423" s="757"/>
      <c r="E423" s="757"/>
      <c r="F423" s="757"/>
      <c r="G423" s="758"/>
      <c r="H423" s="509"/>
      <c r="I423" s="509"/>
      <c r="J423" s="8"/>
    </row>
    <row r="424" spans="1:10" ht="75" hidden="1">
      <c r="A424" s="20" t="s">
        <v>4484</v>
      </c>
      <c r="B424" s="22" t="s">
        <v>653</v>
      </c>
      <c r="C424" s="22"/>
      <c r="D424" s="25"/>
      <c r="E424" s="25"/>
      <c r="F424" s="22"/>
      <c r="G424" s="25"/>
      <c r="H424" s="509"/>
      <c r="I424" s="509"/>
      <c r="J424" s="8"/>
    </row>
    <row r="425" spans="1:10" ht="45" hidden="1">
      <c r="A425" s="20" t="s">
        <v>652</v>
      </c>
      <c r="B425" s="22" t="s">
        <v>651</v>
      </c>
      <c r="C425" s="25"/>
      <c r="D425" s="25"/>
      <c r="E425" s="25"/>
      <c r="F425" s="25"/>
      <c r="G425" s="25"/>
      <c r="H425" s="509"/>
      <c r="I425" s="509"/>
      <c r="J425" s="8"/>
    </row>
    <row r="426" spans="1:10" ht="94.5" hidden="1">
      <c r="A426" s="20" t="s">
        <v>4483</v>
      </c>
      <c r="B426" s="103" t="s">
        <v>1558</v>
      </c>
      <c r="C426" s="42"/>
      <c r="D426" s="110"/>
      <c r="E426" s="110"/>
      <c r="F426" s="110"/>
      <c r="G426" s="110"/>
      <c r="H426" s="509"/>
      <c r="I426" s="509"/>
      <c r="J426" s="8"/>
    </row>
    <row r="427" spans="1:10" ht="32.65" customHeight="1">
      <c r="A427" s="298" t="s">
        <v>2681</v>
      </c>
      <c r="B427" s="733" t="s">
        <v>647</v>
      </c>
      <c r="C427" s="733"/>
      <c r="D427" s="733"/>
      <c r="E427" s="733"/>
      <c r="F427" s="733"/>
      <c r="G427" s="733"/>
      <c r="H427" s="579">
        <f>SUM(D428:D453)</f>
        <v>52</v>
      </c>
      <c r="I427" s="579">
        <f>COUNT(D428:D453)*2</f>
        <v>52</v>
      </c>
    </row>
    <row r="428" spans="1:10" ht="76.5" customHeight="1">
      <c r="A428" s="177" t="s">
        <v>4482</v>
      </c>
      <c r="B428" s="28" t="s">
        <v>645</v>
      </c>
      <c r="C428" s="22" t="s">
        <v>4481</v>
      </c>
      <c r="D428" s="515">
        <v>2</v>
      </c>
      <c r="E428" s="25" t="s">
        <v>110</v>
      </c>
      <c r="F428" s="22" t="s">
        <v>4480</v>
      </c>
      <c r="G428" s="36"/>
      <c r="H428" s="579"/>
      <c r="I428" s="579"/>
    </row>
    <row r="429" spans="1:10" ht="15.75">
      <c r="A429" s="177"/>
      <c r="B429" s="28"/>
      <c r="C429" s="22" t="s">
        <v>4479</v>
      </c>
      <c r="D429" s="515">
        <v>2</v>
      </c>
      <c r="E429" s="25" t="s">
        <v>223</v>
      </c>
      <c r="F429" s="25"/>
      <c r="G429" s="36"/>
      <c r="H429" s="579"/>
      <c r="I429" s="579"/>
    </row>
    <row r="430" spans="1:10" ht="30">
      <c r="A430" s="177"/>
      <c r="B430" s="28"/>
      <c r="C430" s="22" t="s">
        <v>4478</v>
      </c>
      <c r="D430" s="515">
        <v>2</v>
      </c>
      <c r="E430" s="25" t="s">
        <v>156</v>
      </c>
      <c r="F430" s="25"/>
      <c r="G430" s="36"/>
      <c r="H430" s="579"/>
      <c r="I430" s="579"/>
    </row>
    <row r="431" spans="1:10" ht="48.75" customHeight="1">
      <c r="A431" s="177"/>
      <c r="B431" s="28"/>
      <c r="C431" s="22" t="s">
        <v>4477</v>
      </c>
      <c r="D431" s="515">
        <v>2</v>
      </c>
      <c r="E431" s="25" t="s">
        <v>118</v>
      </c>
      <c r="F431" s="25"/>
      <c r="G431" s="36"/>
      <c r="H431" s="579"/>
      <c r="I431" s="579"/>
    </row>
    <row r="432" spans="1:10" ht="45">
      <c r="A432" s="177" t="s">
        <v>4476</v>
      </c>
      <c r="B432" s="28" t="s">
        <v>643</v>
      </c>
      <c r="C432" s="22" t="s">
        <v>4475</v>
      </c>
      <c r="D432" s="515">
        <v>2</v>
      </c>
      <c r="E432" s="25" t="s">
        <v>156</v>
      </c>
      <c r="F432" s="22" t="s">
        <v>4474</v>
      </c>
      <c r="G432" s="36"/>
      <c r="H432" s="579"/>
      <c r="I432" s="579"/>
    </row>
    <row r="433" spans="1:9" ht="30">
      <c r="A433" s="177"/>
      <c r="B433" s="28"/>
      <c r="C433" s="22" t="s">
        <v>4473</v>
      </c>
      <c r="D433" s="515">
        <v>2</v>
      </c>
      <c r="E433" s="25" t="s">
        <v>106</v>
      </c>
      <c r="F433" s="22"/>
      <c r="G433" s="36"/>
      <c r="H433" s="579"/>
      <c r="I433" s="579"/>
    </row>
    <row r="434" spans="1:9" ht="15.75">
      <c r="A434" s="177"/>
      <c r="B434" s="28"/>
      <c r="C434" s="22" t="s">
        <v>4472</v>
      </c>
      <c r="D434" s="515">
        <v>2</v>
      </c>
      <c r="E434" s="25" t="s">
        <v>106</v>
      </c>
      <c r="F434" s="22"/>
      <c r="G434" s="36"/>
      <c r="H434" s="579"/>
      <c r="I434" s="579"/>
    </row>
    <row r="435" spans="1:9" ht="31.5">
      <c r="A435" s="177" t="s">
        <v>2680</v>
      </c>
      <c r="B435" s="28" t="s">
        <v>641</v>
      </c>
      <c r="C435" s="22" t="s">
        <v>4471</v>
      </c>
      <c r="D435" s="515">
        <v>2</v>
      </c>
      <c r="E435" s="25" t="s">
        <v>106</v>
      </c>
      <c r="F435" s="25"/>
      <c r="G435" s="36"/>
      <c r="H435" s="579"/>
      <c r="I435" s="579"/>
    </row>
    <row r="436" spans="1:9" ht="30">
      <c r="A436" s="177"/>
      <c r="B436" s="28"/>
      <c r="C436" s="22" t="s">
        <v>4470</v>
      </c>
      <c r="D436" s="515">
        <v>2</v>
      </c>
      <c r="E436" s="25" t="s">
        <v>106</v>
      </c>
      <c r="F436" s="25"/>
      <c r="G436" s="36"/>
      <c r="H436" s="579"/>
      <c r="I436" s="579"/>
    </row>
    <row r="437" spans="1:9" ht="30">
      <c r="A437" s="177"/>
      <c r="B437" s="28"/>
      <c r="C437" s="22" t="s">
        <v>4469</v>
      </c>
      <c r="D437" s="515">
        <v>2</v>
      </c>
      <c r="E437" s="25" t="s">
        <v>106</v>
      </c>
      <c r="F437" s="25"/>
      <c r="G437" s="36"/>
      <c r="H437" s="579"/>
      <c r="I437" s="579"/>
    </row>
    <row r="438" spans="1:9" ht="45">
      <c r="A438" s="177"/>
      <c r="B438" s="28"/>
      <c r="C438" s="22" t="s">
        <v>4468</v>
      </c>
      <c r="D438" s="515">
        <v>2</v>
      </c>
      <c r="E438" s="25" t="s">
        <v>106</v>
      </c>
      <c r="F438" s="25"/>
      <c r="G438" s="36"/>
      <c r="H438" s="579"/>
      <c r="I438" s="579"/>
    </row>
    <row r="439" spans="1:9" ht="30">
      <c r="A439" s="177"/>
      <c r="B439" s="28"/>
      <c r="C439" s="22" t="s">
        <v>639</v>
      </c>
      <c r="D439" s="515">
        <v>2</v>
      </c>
      <c r="E439" s="25" t="s">
        <v>106</v>
      </c>
      <c r="F439" s="25"/>
      <c r="G439" s="36"/>
      <c r="H439" s="579"/>
      <c r="I439" s="579"/>
    </row>
    <row r="440" spans="1:9" ht="34.5" customHeight="1">
      <c r="A440" s="177"/>
      <c r="B440" s="28"/>
      <c r="C440" s="22" t="s">
        <v>640</v>
      </c>
      <c r="D440" s="515">
        <v>2</v>
      </c>
      <c r="E440" s="25" t="s">
        <v>106</v>
      </c>
      <c r="F440" s="25"/>
      <c r="G440" s="36"/>
      <c r="H440" s="579"/>
      <c r="I440" s="579"/>
    </row>
    <row r="441" spans="1:9" ht="94.5">
      <c r="A441" s="177" t="s">
        <v>4467</v>
      </c>
      <c r="B441" s="32" t="s">
        <v>637</v>
      </c>
      <c r="C441" s="22" t="s">
        <v>4466</v>
      </c>
      <c r="D441" s="515">
        <v>2</v>
      </c>
      <c r="E441" s="25" t="s">
        <v>106</v>
      </c>
      <c r="F441" s="25"/>
      <c r="G441" s="36"/>
      <c r="H441" s="579"/>
      <c r="I441" s="579"/>
    </row>
    <row r="442" spans="1:9" ht="15.75">
      <c r="A442" s="177"/>
      <c r="B442" s="32"/>
      <c r="C442" s="62" t="s">
        <v>4465</v>
      </c>
      <c r="D442" s="515">
        <v>2</v>
      </c>
      <c r="E442" s="25" t="s">
        <v>156</v>
      </c>
      <c r="F442" s="25"/>
      <c r="G442" s="36"/>
      <c r="H442" s="579"/>
      <c r="I442" s="579"/>
    </row>
    <row r="443" spans="1:9" ht="75">
      <c r="A443" s="177"/>
      <c r="B443" s="32"/>
      <c r="C443" s="305" t="s">
        <v>4464</v>
      </c>
      <c r="D443" s="515">
        <v>2</v>
      </c>
      <c r="E443" s="25" t="s">
        <v>106</v>
      </c>
      <c r="F443" s="25"/>
      <c r="G443" s="36"/>
      <c r="H443" s="579"/>
      <c r="I443" s="579"/>
    </row>
    <row r="444" spans="1:9" ht="90">
      <c r="A444" s="177"/>
      <c r="B444" s="32"/>
      <c r="C444" s="305" t="s">
        <v>4463</v>
      </c>
      <c r="D444" s="515">
        <v>2</v>
      </c>
      <c r="E444" s="25" t="s">
        <v>106</v>
      </c>
      <c r="F444" s="25"/>
      <c r="G444" s="36"/>
      <c r="H444" s="579"/>
      <c r="I444" s="579"/>
    </row>
    <row r="445" spans="1:9" ht="30">
      <c r="A445" s="177"/>
      <c r="B445" s="32"/>
      <c r="C445" s="305" t="s">
        <v>4462</v>
      </c>
      <c r="D445" s="515">
        <v>2</v>
      </c>
      <c r="E445" s="25" t="s">
        <v>106</v>
      </c>
      <c r="F445" s="25"/>
      <c r="G445" s="36"/>
      <c r="H445" s="579"/>
      <c r="I445" s="579"/>
    </row>
    <row r="446" spans="1:9" ht="45">
      <c r="A446" s="177"/>
      <c r="B446" s="32"/>
      <c r="C446" s="62" t="s">
        <v>4461</v>
      </c>
      <c r="D446" s="515">
        <v>2</v>
      </c>
      <c r="E446" s="25" t="s">
        <v>178</v>
      </c>
      <c r="F446" s="25"/>
      <c r="G446" s="36"/>
      <c r="H446" s="579"/>
      <c r="I446" s="579"/>
    </row>
    <row r="447" spans="1:9" ht="45">
      <c r="A447" s="177"/>
      <c r="B447" s="32"/>
      <c r="C447" s="62" t="s">
        <v>4460</v>
      </c>
      <c r="D447" s="515">
        <v>2</v>
      </c>
      <c r="E447" s="25" t="s">
        <v>49</v>
      </c>
      <c r="F447" s="25"/>
      <c r="G447" s="36"/>
      <c r="H447" s="579"/>
      <c r="I447" s="579"/>
    </row>
    <row r="448" spans="1:9" ht="64.5" customHeight="1">
      <c r="A448" s="177"/>
      <c r="B448" s="32"/>
      <c r="C448" s="305" t="s">
        <v>4459</v>
      </c>
      <c r="D448" s="515">
        <v>2</v>
      </c>
      <c r="E448" s="25" t="s">
        <v>49</v>
      </c>
      <c r="F448" s="25"/>
      <c r="G448" s="36"/>
      <c r="H448" s="579"/>
      <c r="I448" s="579"/>
    </row>
    <row r="449" spans="1:10" ht="63.75" customHeight="1">
      <c r="A449" s="177"/>
      <c r="B449" s="32"/>
      <c r="C449" s="305" t="s">
        <v>4458</v>
      </c>
      <c r="D449" s="515">
        <v>2</v>
      </c>
      <c r="E449" s="25" t="s">
        <v>49</v>
      </c>
      <c r="F449" s="25"/>
      <c r="G449" s="36"/>
      <c r="H449" s="579"/>
      <c r="I449" s="579"/>
    </row>
    <row r="450" spans="1:10" ht="45">
      <c r="A450" s="177" t="s">
        <v>4457</v>
      </c>
      <c r="B450" s="28" t="s">
        <v>635</v>
      </c>
      <c r="C450" s="22" t="s">
        <v>4456</v>
      </c>
      <c r="D450" s="515">
        <v>2</v>
      </c>
      <c r="E450" s="25" t="s">
        <v>120</v>
      </c>
      <c r="F450" s="25"/>
      <c r="G450" s="36"/>
      <c r="H450" s="579"/>
      <c r="I450" s="579"/>
    </row>
    <row r="451" spans="1:10" ht="45">
      <c r="A451" s="177"/>
      <c r="B451" s="28"/>
      <c r="C451" s="22" t="s">
        <v>4455</v>
      </c>
      <c r="D451" s="515">
        <v>2</v>
      </c>
      <c r="E451" s="25" t="s">
        <v>3173</v>
      </c>
      <c r="F451" s="25"/>
      <c r="G451" s="36"/>
      <c r="H451" s="579"/>
      <c r="I451" s="579"/>
    </row>
    <row r="452" spans="1:10" ht="30">
      <c r="A452" s="177"/>
      <c r="B452" s="28"/>
      <c r="C452" s="22" t="s">
        <v>4454</v>
      </c>
      <c r="D452" s="515">
        <v>2</v>
      </c>
      <c r="E452" s="25" t="s">
        <v>106</v>
      </c>
      <c r="F452" s="22" t="s">
        <v>4453</v>
      </c>
      <c r="G452" s="36"/>
      <c r="H452" s="579"/>
      <c r="I452" s="579"/>
    </row>
    <row r="453" spans="1:10" ht="45">
      <c r="A453" s="177"/>
      <c r="B453" s="28"/>
      <c r="C453" s="22" t="s">
        <v>4452</v>
      </c>
      <c r="D453" s="515">
        <v>2</v>
      </c>
      <c r="E453" s="25" t="s">
        <v>404</v>
      </c>
      <c r="F453" s="22" t="s">
        <v>4451</v>
      </c>
      <c r="G453" s="36"/>
      <c r="H453" s="579"/>
      <c r="I453" s="579"/>
    </row>
    <row r="454" spans="1:10" ht="30" customHeight="1">
      <c r="A454" s="298" t="s">
        <v>4450</v>
      </c>
      <c r="B454" s="733" t="s">
        <v>633</v>
      </c>
      <c r="C454" s="733"/>
      <c r="D454" s="733"/>
      <c r="E454" s="733"/>
      <c r="F454" s="733"/>
      <c r="G454" s="733"/>
      <c r="H454" s="579">
        <f>SUM(D455:D457)</f>
        <v>4</v>
      </c>
      <c r="I454" s="579">
        <f>COUNT(D455:D457)*2</f>
        <v>4</v>
      </c>
    </row>
    <row r="455" spans="1:10" ht="47.25">
      <c r="A455" s="177" t="s">
        <v>4449</v>
      </c>
      <c r="B455" s="28" t="s">
        <v>631</v>
      </c>
      <c r="C455" s="22" t="s">
        <v>630</v>
      </c>
      <c r="D455" s="515">
        <v>2</v>
      </c>
      <c r="E455" s="25" t="s">
        <v>156</v>
      </c>
      <c r="F455" s="25"/>
      <c r="G455" s="36"/>
      <c r="H455" s="579"/>
      <c r="I455" s="579"/>
    </row>
    <row r="456" spans="1:10" ht="47.25" hidden="1">
      <c r="A456" s="20" t="s">
        <v>629</v>
      </c>
      <c r="B456" s="116" t="s">
        <v>628</v>
      </c>
      <c r="C456" s="114"/>
      <c r="D456" s="114"/>
      <c r="E456" s="114"/>
      <c r="F456" s="114"/>
      <c r="G456" s="114"/>
      <c r="H456" s="509"/>
      <c r="I456" s="509"/>
      <c r="J456" s="8"/>
    </row>
    <row r="457" spans="1:10" ht="47.25">
      <c r="A457" s="177" t="s">
        <v>4448</v>
      </c>
      <c r="B457" s="28" t="s">
        <v>626</v>
      </c>
      <c r="C457" s="22" t="s">
        <v>1677</v>
      </c>
      <c r="D457" s="515">
        <v>2</v>
      </c>
      <c r="E457" s="25" t="s">
        <v>106</v>
      </c>
      <c r="F457" s="25"/>
      <c r="G457" s="36"/>
      <c r="H457" s="579"/>
      <c r="I457" s="579"/>
    </row>
    <row r="458" spans="1:10" ht="25.9" customHeight="1">
      <c r="A458" s="298" t="s">
        <v>2678</v>
      </c>
      <c r="B458" s="733" t="s">
        <v>623</v>
      </c>
      <c r="C458" s="733"/>
      <c r="D458" s="733"/>
      <c r="E458" s="733"/>
      <c r="F458" s="733"/>
      <c r="G458" s="733"/>
      <c r="H458" s="579">
        <f>SUM(D459:D472)</f>
        <v>14</v>
      </c>
      <c r="I458" s="579">
        <f>COUNT(D459:D472)*2</f>
        <v>14</v>
      </c>
    </row>
    <row r="459" spans="1:10" ht="47.25" hidden="1">
      <c r="A459" s="20" t="s">
        <v>622</v>
      </c>
      <c r="B459" s="496" t="s">
        <v>621</v>
      </c>
      <c r="C459" s="86"/>
      <c r="D459" s="86"/>
      <c r="E459" s="86"/>
      <c r="F459" s="86"/>
      <c r="G459" s="86"/>
      <c r="H459" s="509"/>
      <c r="I459" s="509"/>
      <c r="J459" s="8"/>
    </row>
    <row r="460" spans="1:10" ht="47.25" hidden="1">
      <c r="A460" s="20" t="s">
        <v>620</v>
      </c>
      <c r="B460" s="28" t="s">
        <v>619</v>
      </c>
      <c r="C460" s="25"/>
      <c r="D460" s="25"/>
      <c r="E460" s="25"/>
      <c r="F460" s="25"/>
      <c r="G460" s="25"/>
      <c r="H460" s="509"/>
      <c r="I460" s="509"/>
      <c r="J460" s="8"/>
    </row>
    <row r="461" spans="1:10" ht="47.25" hidden="1">
      <c r="A461" s="20" t="s">
        <v>618</v>
      </c>
      <c r="B461" s="28" t="s">
        <v>617</v>
      </c>
      <c r="C461" s="25"/>
      <c r="D461" s="25"/>
      <c r="E461" s="25"/>
      <c r="F461" s="25"/>
      <c r="G461" s="25"/>
      <c r="H461" s="509"/>
      <c r="I461" s="509"/>
      <c r="J461" s="8"/>
    </row>
    <row r="462" spans="1:10" ht="47.25" hidden="1">
      <c r="A462" s="20" t="s">
        <v>616</v>
      </c>
      <c r="B462" s="28" t="s">
        <v>615</v>
      </c>
      <c r="C462" s="25"/>
      <c r="D462" s="25"/>
      <c r="E462" s="25"/>
      <c r="F462" s="25"/>
      <c r="G462" s="25"/>
      <c r="H462" s="509"/>
      <c r="I462" s="509"/>
      <c r="J462" s="8"/>
    </row>
    <row r="463" spans="1:10" ht="63" hidden="1">
      <c r="A463" s="20" t="s">
        <v>2639</v>
      </c>
      <c r="B463" s="28" t="s">
        <v>613</v>
      </c>
      <c r="C463" s="22"/>
      <c r="D463" s="25"/>
      <c r="E463" s="25" t="s">
        <v>118</v>
      </c>
      <c r="F463" s="25"/>
      <c r="G463" s="25"/>
      <c r="H463" s="509"/>
      <c r="I463" s="509"/>
      <c r="J463" s="8"/>
    </row>
    <row r="464" spans="1:10" ht="47.25" hidden="1">
      <c r="A464" s="20" t="s">
        <v>612</v>
      </c>
      <c r="B464" s="28" t="s">
        <v>611</v>
      </c>
      <c r="C464" s="25"/>
      <c r="D464" s="25"/>
      <c r="E464" s="25"/>
      <c r="F464" s="25"/>
      <c r="G464" s="25"/>
      <c r="H464" s="509"/>
      <c r="I464" s="509"/>
      <c r="J464" s="8"/>
    </row>
    <row r="465" spans="1:10" ht="31.5" hidden="1">
      <c r="A465" s="20" t="s">
        <v>610</v>
      </c>
      <c r="B465" s="103" t="s">
        <v>609</v>
      </c>
      <c r="C465" s="110"/>
      <c r="D465" s="110"/>
      <c r="E465" s="110"/>
      <c r="F465" s="110"/>
      <c r="G465" s="110"/>
      <c r="H465" s="509"/>
      <c r="I465" s="509"/>
      <c r="J465" s="8"/>
    </row>
    <row r="466" spans="1:10" ht="45">
      <c r="A466" s="177" t="s">
        <v>608</v>
      </c>
      <c r="B466" s="30" t="s">
        <v>607</v>
      </c>
      <c r="C466" s="22" t="s">
        <v>2394</v>
      </c>
      <c r="D466" s="515">
        <v>2</v>
      </c>
      <c r="E466" s="25" t="s">
        <v>120</v>
      </c>
      <c r="F466" s="25"/>
      <c r="G466" s="36"/>
      <c r="H466" s="579"/>
      <c r="I466" s="579"/>
    </row>
    <row r="467" spans="1:10" ht="47.25">
      <c r="A467" s="177" t="s">
        <v>606</v>
      </c>
      <c r="B467" s="30" t="s">
        <v>605</v>
      </c>
      <c r="C467" s="54" t="s">
        <v>1557</v>
      </c>
      <c r="D467" s="515">
        <v>2</v>
      </c>
      <c r="E467" s="25" t="s">
        <v>49</v>
      </c>
      <c r="F467" s="25"/>
      <c r="G467" s="36"/>
      <c r="H467" s="579"/>
      <c r="I467" s="579"/>
    </row>
    <row r="468" spans="1:10" ht="30">
      <c r="A468" s="177"/>
      <c r="B468" s="30"/>
      <c r="C468" s="54" t="s">
        <v>1556</v>
      </c>
      <c r="D468" s="515">
        <v>2</v>
      </c>
      <c r="E468" s="25" t="s">
        <v>110</v>
      </c>
      <c r="F468" s="25"/>
      <c r="G468" s="36"/>
      <c r="H468" s="579"/>
      <c r="I468" s="579"/>
    </row>
    <row r="469" spans="1:10" ht="45">
      <c r="A469" s="177"/>
      <c r="B469" s="30"/>
      <c r="C469" s="54" t="s">
        <v>1846</v>
      </c>
      <c r="D469" s="515">
        <v>2</v>
      </c>
      <c r="E469" s="25" t="s">
        <v>49</v>
      </c>
      <c r="F469" s="25"/>
      <c r="G469" s="36"/>
      <c r="H469" s="579"/>
      <c r="I469" s="579"/>
    </row>
    <row r="470" spans="1:10" ht="45">
      <c r="A470" s="177"/>
      <c r="B470" s="30"/>
      <c r="C470" s="54" t="s">
        <v>1554</v>
      </c>
      <c r="D470" s="515">
        <v>2</v>
      </c>
      <c r="E470" s="25" t="s">
        <v>106</v>
      </c>
      <c r="F470" s="25"/>
      <c r="G470" s="36"/>
      <c r="H470" s="579"/>
      <c r="I470" s="579"/>
    </row>
    <row r="471" spans="1:10" ht="30">
      <c r="A471" s="177"/>
      <c r="B471" s="30"/>
      <c r="C471" s="54" t="s">
        <v>1553</v>
      </c>
      <c r="D471" s="515">
        <v>2</v>
      </c>
      <c r="E471" s="25" t="s">
        <v>49</v>
      </c>
      <c r="F471" s="25"/>
      <c r="G471" s="36"/>
      <c r="H471" s="579"/>
      <c r="I471" s="579"/>
    </row>
    <row r="472" spans="1:10" ht="63">
      <c r="A472" s="177" t="s">
        <v>604</v>
      </c>
      <c r="B472" s="30" t="s">
        <v>603</v>
      </c>
      <c r="C472" s="54" t="s">
        <v>1552</v>
      </c>
      <c r="D472" s="515">
        <v>2</v>
      </c>
      <c r="E472" s="25" t="s">
        <v>49</v>
      </c>
      <c r="F472" s="25"/>
      <c r="G472" s="36"/>
      <c r="H472" s="579"/>
      <c r="I472" s="579"/>
    </row>
    <row r="473" spans="1:10" ht="27" hidden="1" customHeight="1">
      <c r="A473" s="39" t="s">
        <v>602</v>
      </c>
      <c r="B473" s="756" t="s">
        <v>601</v>
      </c>
      <c r="C473" s="757"/>
      <c r="D473" s="757"/>
      <c r="E473" s="757"/>
      <c r="F473" s="757"/>
      <c r="G473" s="758"/>
      <c r="H473" s="509"/>
      <c r="I473" s="509"/>
      <c r="J473" s="8"/>
    </row>
    <row r="474" spans="1:10" ht="47.25" hidden="1">
      <c r="A474" s="20" t="s">
        <v>600</v>
      </c>
      <c r="B474" s="28" t="s">
        <v>599</v>
      </c>
      <c r="C474" s="25"/>
      <c r="D474" s="25"/>
      <c r="E474" s="25"/>
      <c r="F474" s="25"/>
      <c r="G474" s="25"/>
      <c r="H474" s="509"/>
      <c r="I474" s="509"/>
      <c r="J474" s="8"/>
    </row>
    <row r="475" spans="1:10" ht="47.25" hidden="1">
      <c r="A475" s="20" t="s">
        <v>598</v>
      </c>
      <c r="B475" s="28" t="s">
        <v>597</v>
      </c>
      <c r="C475" s="25"/>
      <c r="D475" s="25"/>
      <c r="E475" s="25"/>
      <c r="F475" s="25"/>
      <c r="G475" s="25"/>
      <c r="H475" s="509"/>
      <c r="I475" s="509"/>
      <c r="J475" s="8"/>
    </row>
    <row r="476" spans="1:10" ht="47.25" hidden="1">
      <c r="A476" s="20" t="s">
        <v>596</v>
      </c>
      <c r="B476" s="103" t="s">
        <v>595</v>
      </c>
      <c r="C476" s="110"/>
      <c r="D476" s="110"/>
      <c r="E476" s="110"/>
      <c r="F476" s="110"/>
      <c r="G476" s="110"/>
      <c r="H476" s="509"/>
      <c r="I476" s="509"/>
      <c r="J476" s="8"/>
    </row>
    <row r="477" spans="1:10" ht="25.9" customHeight="1">
      <c r="A477" s="298" t="s">
        <v>4447</v>
      </c>
      <c r="B477" s="733" t="s">
        <v>593</v>
      </c>
      <c r="C477" s="733"/>
      <c r="D477" s="733"/>
      <c r="E477" s="733"/>
      <c r="F477" s="733"/>
      <c r="G477" s="733"/>
      <c r="H477" s="579">
        <f>SUM(D478:D482)</f>
        <v>4</v>
      </c>
      <c r="I477" s="579">
        <f>COUNT(D478:D482)*2</f>
        <v>4</v>
      </c>
    </row>
    <row r="478" spans="1:10" ht="31.5">
      <c r="A478" s="177" t="s">
        <v>4446</v>
      </c>
      <c r="B478" s="28" t="s">
        <v>591</v>
      </c>
      <c r="C478" s="22" t="s">
        <v>4445</v>
      </c>
      <c r="D478" s="515">
        <v>2</v>
      </c>
      <c r="E478" s="25" t="s">
        <v>106</v>
      </c>
      <c r="F478" s="22" t="s">
        <v>4444</v>
      </c>
      <c r="G478" s="36"/>
      <c r="H478" s="579"/>
      <c r="I478" s="579"/>
    </row>
    <row r="479" spans="1:10" ht="45">
      <c r="A479" s="177"/>
      <c r="B479" s="28"/>
      <c r="C479" s="22" t="s">
        <v>4443</v>
      </c>
      <c r="D479" s="515">
        <v>2</v>
      </c>
      <c r="E479" s="25" t="s">
        <v>118</v>
      </c>
      <c r="F479" s="22" t="s">
        <v>4442</v>
      </c>
      <c r="G479" s="36"/>
      <c r="H479" s="579"/>
      <c r="I479" s="579"/>
    </row>
    <row r="480" spans="1:10" ht="47.25" hidden="1">
      <c r="A480" s="20" t="s">
        <v>590</v>
      </c>
      <c r="B480" s="496" t="s">
        <v>589</v>
      </c>
      <c r="C480" s="86"/>
      <c r="D480" s="86"/>
      <c r="E480" s="86"/>
      <c r="F480" s="86"/>
      <c r="G480" s="86"/>
      <c r="H480" s="509"/>
      <c r="I480" s="509"/>
      <c r="J480" s="8"/>
    </row>
    <row r="481" spans="1:10" ht="47.25" hidden="1">
      <c r="A481" s="20" t="s">
        <v>588</v>
      </c>
      <c r="B481" s="30" t="s">
        <v>587</v>
      </c>
      <c r="C481" s="25"/>
      <c r="D481" s="25"/>
      <c r="E481" s="25"/>
      <c r="F481" s="25"/>
      <c r="G481" s="25"/>
      <c r="H481" s="509"/>
      <c r="I481" s="509"/>
      <c r="J481" s="8"/>
    </row>
    <row r="482" spans="1:10" ht="47.25" hidden="1">
      <c r="A482" s="20" t="s">
        <v>586</v>
      </c>
      <c r="B482" s="103" t="s">
        <v>585</v>
      </c>
      <c r="C482" s="110"/>
      <c r="D482" s="110"/>
      <c r="E482" s="110"/>
      <c r="F482" s="110"/>
      <c r="G482" s="110"/>
      <c r="H482" s="509"/>
      <c r="I482" s="509"/>
      <c r="J482" s="8"/>
    </row>
    <row r="483" spans="1:10" ht="27" customHeight="1">
      <c r="A483" s="298" t="s">
        <v>2602</v>
      </c>
      <c r="B483" s="733" t="s">
        <v>583</v>
      </c>
      <c r="C483" s="733"/>
      <c r="D483" s="733"/>
      <c r="E483" s="733"/>
      <c r="F483" s="733"/>
      <c r="G483" s="733"/>
      <c r="H483" s="579">
        <f>SUM(D484:D490)</f>
        <v>12</v>
      </c>
      <c r="I483" s="579">
        <f>COUNT(D484:D490)*2</f>
        <v>12</v>
      </c>
    </row>
    <row r="484" spans="1:10" ht="63">
      <c r="A484" s="177" t="s">
        <v>2601</v>
      </c>
      <c r="B484" s="28" t="s">
        <v>581</v>
      </c>
      <c r="C484" s="28" t="s">
        <v>1542</v>
      </c>
      <c r="D484" s="515">
        <v>2</v>
      </c>
      <c r="E484" s="25" t="s">
        <v>118</v>
      </c>
      <c r="F484" s="25"/>
      <c r="G484" s="36"/>
      <c r="H484" s="579"/>
      <c r="I484" s="579"/>
    </row>
    <row r="485" spans="1:10" ht="30">
      <c r="A485" s="177"/>
      <c r="B485" s="28"/>
      <c r="C485" s="22" t="s">
        <v>1541</v>
      </c>
      <c r="D485" s="515">
        <v>2</v>
      </c>
      <c r="E485" s="25" t="s">
        <v>49</v>
      </c>
      <c r="F485" s="25"/>
      <c r="G485" s="36"/>
      <c r="H485" s="579"/>
      <c r="I485" s="579"/>
    </row>
    <row r="486" spans="1:10" ht="62.25" customHeight="1">
      <c r="A486" s="177" t="s">
        <v>4441</v>
      </c>
      <c r="B486" s="28" t="s">
        <v>579</v>
      </c>
      <c r="C486" s="22" t="s">
        <v>4440</v>
      </c>
      <c r="D486" s="515">
        <v>2</v>
      </c>
      <c r="E486" s="25" t="s">
        <v>49</v>
      </c>
      <c r="F486" s="22" t="s">
        <v>4439</v>
      </c>
      <c r="G486" s="36"/>
      <c r="H486" s="579"/>
      <c r="I486" s="579"/>
    </row>
    <row r="487" spans="1:10" ht="60">
      <c r="A487" s="177"/>
      <c r="B487" s="28"/>
      <c r="C487" s="22" t="s">
        <v>4438</v>
      </c>
      <c r="D487" s="515">
        <v>2</v>
      </c>
      <c r="E487" s="25" t="s">
        <v>106</v>
      </c>
      <c r="F487" s="22" t="s">
        <v>4437</v>
      </c>
      <c r="G487" s="36"/>
      <c r="H487" s="579"/>
      <c r="I487" s="579"/>
    </row>
    <row r="488" spans="1:10" ht="30">
      <c r="A488" s="177"/>
      <c r="B488" s="28"/>
      <c r="C488" s="22" t="s">
        <v>4436</v>
      </c>
      <c r="D488" s="515">
        <v>2</v>
      </c>
      <c r="E488" s="25" t="s">
        <v>118</v>
      </c>
      <c r="F488" s="22"/>
      <c r="G488" s="36"/>
      <c r="H488" s="579"/>
      <c r="I488" s="579"/>
    </row>
    <row r="489" spans="1:10" ht="15.75">
      <c r="A489" s="177"/>
      <c r="B489" s="28"/>
      <c r="C489" s="22" t="s">
        <v>4435</v>
      </c>
      <c r="D489" s="515">
        <v>2</v>
      </c>
      <c r="E489" s="25" t="s">
        <v>106</v>
      </c>
      <c r="F489" s="22"/>
      <c r="G489" s="36"/>
      <c r="H489" s="579"/>
      <c r="I489" s="579"/>
    </row>
    <row r="490" spans="1:10" ht="78.75" hidden="1">
      <c r="A490" s="20" t="s">
        <v>4433</v>
      </c>
      <c r="B490" s="496" t="s">
        <v>575</v>
      </c>
      <c r="C490" s="52"/>
      <c r="D490" s="86"/>
      <c r="E490" s="86"/>
      <c r="F490" s="86"/>
      <c r="G490" s="86"/>
      <c r="H490" s="509"/>
      <c r="I490" s="509"/>
      <c r="J490" s="8"/>
    </row>
    <row r="491" spans="1:10" ht="30" hidden="1">
      <c r="A491" s="39" t="s">
        <v>573</v>
      </c>
      <c r="B491" s="737" t="s">
        <v>572</v>
      </c>
      <c r="C491" s="738"/>
      <c r="D491" s="738"/>
      <c r="E491" s="738"/>
      <c r="F491" s="738"/>
      <c r="G491" s="739"/>
      <c r="H491" s="509"/>
      <c r="I491" s="509"/>
      <c r="J491" s="8"/>
    </row>
    <row r="492" spans="1:10" ht="63" hidden="1">
      <c r="A492" s="20" t="s">
        <v>571</v>
      </c>
      <c r="B492" s="28" t="s">
        <v>570</v>
      </c>
      <c r="C492" s="28"/>
      <c r="D492" s="25"/>
      <c r="E492" s="25"/>
      <c r="F492" s="25"/>
      <c r="G492" s="25"/>
      <c r="H492" s="509"/>
      <c r="I492" s="509"/>
      <c r="J492" s="8"/>
    </row>
    <row r="493" spans="1:10" ht="78.75" hidden="1">
      <c r="A493" s="20" t="s">
        <v>565</v>
      </c>
      <c r="B493" s="28" t="s">
        <v>564</v>
      </c>
      <c r="C493" s="25"/>
      <c r="D493" s="25"/>
      <c r="E493" s="25"/>
      <c r="F493" s="25"/>
      <c r="G493" s="25"/>
      <c r="H493" s="509"/>
      <c r="I493" s="509"/>
      <c r="J493" s="8"/>
    </row>
    <row r="494" spans="1:10" ht="63" hidden="1">
      <c r="A494" s="20" t="s">
        <v>551</v>
      </c>
      <c r="B494" s="28" t="s">
        <v>550</v>
      </c>
      <c r="C494" s="25"/>
      <c r="D494" s="25"/>
      <c r="E494" s="25"/>
      <c r="F494" s="25"/>
      <c r="G494" s="25"/>
      <c r="H494" s="509"/>
      <c r="I494" s="509"/>
      <c r="J494" s="8"/>
    </row>
    <row r="495" spans="1:10" ht="94.5" hidden="1">
      <c r="A495" s="20" t="s">
        <v>547</v>
      </c>
      <c r="B495" s="28" t="s">
        <v>546</v>
      </c>
      <c r="C495" s="25"/>
      <c r="D495" s="25"/>
      <c r="E495" s="25"/>
      <c r="F495" s="25"/>
      <c r="G495" s="25"/>
      <c r="H495" s="509"/>
      <c r="I495" s="509"/>
      <c r="J495" s="8"/>
    </row>
    <row r="496" spans="1:10" ht="78.75" hidden="1">
      <c r="A496" s="20" t="s">
        <v>544</v>
      </c>
      <c r="B496" s="28" t="s">
        <v>543</v>
      </c>
      <c r="C496" s="25"/>
      <c r="D496" s="25"/>
      <c r="E496" s="25"/>
      <c r="F496" s="25"/>
      <c r="G496" s="25"/>
      <c r="H496" s="509"/>
      <c r="I496" s="509"/>
      <c r="J496" s="8"/>
    </row>
    <row r="497" spans="1:10" ht="60" hidden="1">
      <c r="A497" s="20" t="s">
        <v>540</v>
      </c>
      <c r="B497" s="22" t="s">
        <v>539</v>
      </c>
      <c r="C497" s="25"/>
      <c r="D497" s="25"/>
      <c r="E497" s="25"/>
      <c r="F497" s="25"/>
      <c r="G497" s="25"/>
      <c r="H497" s="509"/>
      <c r="I497" s="509"/>
      <c r="J497" s="8"/>
    </row>
    <row r="498" spans="1:10" ht="30" hidden="1">
      <c r="A498" s="39" t="s">
        <v>530</v>
      </c>
      <c r="B498" s="737" t="s">
        <v>529</v>
      </c>
      <c r="C498" s="738"/>
      <c r="D498" s="738"/>
      <c r="E498" s="738"/>
      <c r="F498" s="738"/>
      <c r="G498" s="739"/>
      <c r="H498" s="509"/>
      <c r="I498" s="509"/>
      <c r="J498" s="8"/>
    </row>
    <row r="499" spans="1:10" ht="94.5" hidden="1">
      <c r="A499" s="20" t="s">
        <v>528</v>
      </c>
      <c r="B499" s="28" t="s">
        <v>527</v>
      </c>
      <c r="C499" s="25"/>
      <c r="D499" s="25"/>
      <c r="E499" s="25"/>
      <c r="F499" s="25"/>
      <c r="G499" s="25"/>
      <c r="H499" s="509"/>
      <c r="I499" s="509"/>
      <c r="J499" s="8"/>
    </row>
    <row r="500" spans="1:10" ht="63" hidden="1">
      <c r="A500" s="20" t="s">
        <v>526</v>
      </c>
      <c r="B500" s="28" t="s">
        <v>525</v>
      </c>
      <c r="C500" s="25"/>
      <c r="D500" s="25"/>
      <c r="E500" s="25"/>
      <c r="F500" s="25"/>
      <c r="G500" s="25"/>
      <c r="H500" s="509"/>
      <c r="I500" s="509"/>
      <c r="J500" s="8"/>
    </row>
    <row r="501" spans="1:10" ht="63" hidden="1">
      <c r="A501" s="20" t="s">
        <v>524</v>
      </c>
      <c r="B501" s="28" t="s">
        <v>523</v>
      </c>
      <c r="C501" s="25"/>
      <c r="D501" s="25"/>
      <c r="E501" s="25"/>
      <c r="F501" s="25"/>
      <c r="G501" s="25"/>
      <c r="H501" s="509"/>
      <c r="I501" s="509"/>
      <c r="J501" s="8"/>
    </row>
    <row r="502" spans="1:10" ht="63" hidden="1">
      <c r="A502" s="20" t="s">
        <v>522</v>
      </c>
      <c r="B502" s="28" t="s">
        <v>521</v>
      </c>
      <c r="C502" s="25"/>
      <c r="D502" s="25"/>
      <c r="E502" s="25"/>
      <c r="F502" s="25"/>
      <c r="G502" s="25"/>
      <c r="H502" s="509"/>
      <c r="I502" s="509"/>
      <c r="J502" s="8"/>
    </row>
    <row r="503" spans="1:10" ht="30" hidden="1">
      <c r="A503" s="39" t="s">
        <v>520</v>
      </c>
      <c r="B503" s="737" t="s">
        <v>519</v>
      </c>
      <c r="C503" s="738"/>
      <c r="D503" s="738"/>
      <c r="E503" s="738"/>
      <c r="F503" s="738"/>
      <c r="G503" s="739"/>
      <c r="H503" s="509"/>
      <c r="I503" s="509"/>
      <c r="J503" s="8"/>
    </row>
    <row r="504" spans="1:10" ht="31.5" hidden="1">
      <c r="A504" s="20" t="s">
        <v>518</v>
      </c>
      <c r="B504" s="28" t="s">
        <v>517</v>
      </c>
      <c r="C504" s="25"/>
      <c r="D504" s="25"/>
      <c r="E504" s="25"/>
      <c r="F504" s="25"/>
      <c r="G504" s="25"/>
      <c r="H504" s="509"/>
      <c r="I504" s="509"/>
      <c r="J504" s="8"/>
    </row>
    <row r="505" spans="1:10" ht="47.25" hidden="1">
      <c r="A505" s="20" t="s">
        <v>516</v>
      </c>
      <c r="B505" s="28" t="s">
        <v>515</v>
      </c>
      <c r="C505" s="25"/>
      <c r="D505" s="25"/>
      <c r="E505" s="25"/>
      <c r="F505" s="25"/>
      <c r="G505" s="25"/>
      <c r="H505" s="509"/>
      <c r="I505" s="509"/>
      <c r="J505" s="8"/>
    </row>
    <row r="506" spans="1:10" ht="47.25" hidden="1">
      <c r="A506" s="20" t="s">
        <v>514</v>
      </c>
      <c r="B506" s="28" t="s">
        <v>513</v>
      </c>
      <c r="C506" s="25"/>
      <c r="D506" s="25"/>
      <c r="E506" s="25"/>
      <c r="F506" s="25"/>
      <c r="G506" s="25"/>
      <c r="H506" s="509"/>
      <c r="I506" s="509"/>
      <c r="J506" s="8"/>
    </row>
    <row r="507" spans="1:10" ht="31.5" hidden="1">
      <c r="A507" s="20" t="s">
        <v>512</v>
      </c>
      <c r="B507" s="28" t="s">
        <v>511</v>
      </c>
      <c r="C507" s="25"/>
      <c r="D507" s="25"/>
      <c r="E507" s="25"/>
      <c r="F507" s="25"/>
      <c r="G507" s="25"/>
      <c r="H507" s="509"/>
      <c r="I507" s="509"/>
      <c r="J507" s="8"/>
    </row>
    <row r="508" spans="1:10" ht="63" hidden="1">
      <c r="A508" s="20" t="s">
        <v>510</v>
      </c>
      <c r="B508" s="28" t="s">
        <v>509</v>
      </c>
      <c r="C508" s="25"/>
      <c r="D508" s="25"/>
      <c r="E508" s="25"/>
      <c r="F508" s="25"/>
      <c r="G508" s="25"/>
      <c r="H508" s="509"/>
      <c r="I508" s="509"/>
      <c r="J508" s="8"/>
    </row>
    <row r="509" spans="1:10" ht="30" hidden="1">
      <c r="A509" s="39" t="s">
        <v>508</v>
      </c>
      <c r="B509" s="737" t="s">
        <v>507</v>
      </c>
      <c r="C509" s="738"/>
      <c r="D509" s="738"/>
      <c r="E509" s="738"/>
      <c r="F509" s="738"/>
      <c r="G509" s="739"/>
      <c r="H509" s="509"/>
      <c r="I509" s="509"/>
      <c r="J509" s="8"/>
    </row>
    <row r="510" spans="1:10" ht="47.25" hidden="1">
      <c r="A510" s="20" t="s">
        <v>506</v>
      </c>
      <c r="B510" s="30" t="s">
        <v>505</v>
      </c>
      <c r="C510" s="25"/>
      <c r="D510" s="25"/>
      <c r="E510" s="25"/>
      <c r="F510" s="25"/>
      <c r="G510" s="25"/>
      <c r="H510" s="509"/>
      <c r="I510" s="509"/>
      <c r="J510" s="8"/>
    </row>
    <row r="511" spans="1:10" ht="75" hidden="1">
      <c r="A511" s="20" t="s">
        <v>479</v>
      </c>
      <c r="B511" s="22" t="s">
        <v>478</v>
      </c>
      <c r="C511" s="25"/>
      <c r="D511" s="25"/>
      <c r="E511" s="25"/>
      <c r="F511" s="25"/>
      <c r="G511" s="25"/>
      <c r="H511" s="509"/>
      <c r="I511" s="509"/>
      <c r="J511" s="8"/>
    </row>
    <row r="512" spans="1:10" ht="63" hidden="1">
      <c r="A512" s="20" t="s">
        <v>477</v>
      </c>
      <c r="B512" s="30" t="s">
        <v>476</v>
      </c>
      <c r="C512" s="25"/>
      <c r="D512" s="25"/>
      <c r="E512" s="25"/>
      <c r="F512" s="25"/>
      <c r="G512" s="25"/>
      <c r="H512" s="509"/>
      <c r="I512" s="509"/>
      <c r="J512" s="8"/>
    </row>
    <row r="513" spans="1:10" ht="63" hidden="1">
      <c r="A513" s="20" t="s">
        <v>475</v>
      </c>
      <c r="B513" s="30" t="s">
        <v>474</v>
      </c>
      <c r="C513" s="25"/>
      <c r="D513" s="25"/>
      <c r="E513" s="25"/>
      <c r="F513" s="25"/>
      <c r="G513" s="25"/>
      <c r="H513" s="509"/>
      <c r="I513" s="509"/>
      <c r="J513" s="8"/>
    </row>
    <row r="514" spans="1:10" ht="78.75" hidden="1">
      <c r="A514" s="20" t="s">
        <v>473</v>
      </c>
      <c r="B514" s="30" t="s">
        <v>472</v>
      </c>
      <c r="C514" s="25"/>
      <c r="D514" s="25"/>
      <c r="E514" s="25"/>
      <c r="F514" s="25"/>
      <c r="G514" s="25"/>
      <c r="H514" s="509"/>
      <c r="I514" s="509"/>
      <c r="J514" s="8"/>
    </row>
    <row r="515" spans="1:10" ht="63" hidden="1">
      <c r="A515" s="20" t="s">
        <v>471</v>
      </c>
      <c r="B515" s="30" t="s">
        <v>470</v>
      </c>
      <c r="C515" s="25"/>
      <c r="D515" s="25"/>
      <c r="E515" s="25"/>
      <c r="F515" s="25"/>
      <c r="G515" s="25"/>
      <c r="H515" s="509"/>
      <c r="I515" s="509"/>
      <c r="J515" s="8"/>
    </row>
    <row r="516" spans="1:10" ht="63" hidden="1">
      <c r="A516" s="20" t="s">
        <v>468</v>
      </c>
      <c r="B516" s="30" t="s">
        <v>467</v>
      </c>
      <c r="C516" s="25"/>
      <c r="D516" s="25"/>
      <c r="E516" s="25"/>
      <c r="F516" s="25"/>
      <c r="G516" s="25"/>
      <c r="H516" s="509"/>
      <c r="I516" s="509"/>
      <c r="J516" s="8"/>
    </row>
    <row r="517" spans="1:10" ht="30" hidden="1">
      <c r="A517" s="39" t="s">
        <v>464</v>
      </c>
      <c r="B517" s="737" t="s">
        <v>463</v>
      </c>
      <c r="C517" s="738"/>
      <c r="D517" s="738"/>
      <c r="E517" s="738"/>
      <c r="F517" s="738"/>
      <c r="G517" s="739"/>
      <c r="H517" s="509"/>
      <c r="I517" s="509"/>
      <c r="J517" s="8"/>
    </row>
    <row r="518" spans="1:10" ht="47.25" hidden="1">
      <c r="A518" s="20" t="s">
        <v>462</v>
      </c>
      <c r="B518" s="30" t="s">
        <v>461</v>
      </c>
      <c r="C518" s="25"/>
      <c r="D518" s="25"/>
      <c r="E518" s="25"/>
      <c r="F518" s="25"/>
      <c r="G518" s="25"/>
      <c r="H518" s="509"/>
      <c r="I518" s="509"/>
      <c r="J518" s="8"/>
    </row>
    <row r="519" spans="1:10" ht="47.25" hidden="1">
      <c r="A519" s="20" t="s">
        <v>460</v>
      </c>
      <c r="B519" s="30" t="s">
        <v>459</v>
      </c>
      <c r="C519" s="25"/>
      <c r="D519" s="25"/>
      <c r="E519" s="25"/>
      <c r="F519" s="25"/>
      <c r="G519" s="25"/>
      <c r="H519" s="509"/>
      <c r="I519" s="509"/>
      <c r="J519" s="8"/>
    </row>
    <row r="520" spans="1:10" ht="47.25" hidden="1">
      <c r="A520" s="20" t="s">
        <v>458</v>
      </c>
      <c r="B520" s="30" t="s">
        <v>457</v>
      </c>
      <c r="C520" s="25"/>
      <c r="D520" s="25"/>
      <c r="E520" s="25"/>
      <c r="F520" s="25"/>
      <c r="G520" s="25"/>
      <c r="H520" s="509"/>
      <c r="I520" s="509"/>
      <c r="J520" s="8"/>
    </row>
    <row r="521" spans="1:10" ht="47.25" hidden="1">
      <c r="A521" s="20" t="s">
        <v>456</v>
      </c>
      <c r="B521" s="30" t="s">
        <v>455</v>
      </c>
      <c r="C521" s="25"/>
      <c r="D521" s="25"/>
      <c r="E521" s="25"/>
      <c r="F521" s="25"/>
      <c r="G521" s="25"/>
      <c r="H521" s="509"/>
      <c r="I521" s="509"/>
      <c r="J521" s="8"/>
    </row>
    <row r="522" spans="1:10" ht="47.25" hidden="1">
      <c r="A522" s="20" t="s">
        <v>454</v>
      </c>
      <c r="B522" s="30" t="s">
        <v>453</v>
      </c>
      <c r="C522" s="25"/>
      <c r="D522" s="25"/>
      <c r="E522" s="25"/>
      <c r="F522" s="25"/>
      <c r="G522" s="25"/>
      <c r="H522" s="509"/>
      <c r="I522" s="509"/>
      <c r="J522" s="8"/>
    </row>
    <row r="523" spans="1:10" ht="47.25" hidden="1">
      <c r="A523" s="20" t="s">
        <v>452</v>
      </c>
      <c r="B523" s="30" t="s">
        <v>451</v>
      </c>
      <c r="C523" s="25"/>
      <c r="D523" s="25"/>
      <c r="E523" s="25"/>
      <c r="F523" s="25"/>
      <c r="G523" s="25"/>
      <c r="H523" s="509"/>
      <c r="I523" s="509"/>
      <c r="J523" s="8"/>
    </row>
    <row r="524" spans="1:10" ht="30" hidden="1">
      <c r="A524" s="39" t="s">
        <v>450</v>
      </c>
      <c r="B524" s="737" t="s">
        <v>449</v>
      </c>
      <c r="C524" s="738"/>
      <c r="D524" s="738"/>
      <c r="E524" s="738"/>
      <c r="F524" s="738"/>
      <c r="G524" s="739"/>
      <c r="H524" s="509"/>
      <c r="I524" s="509"/>
      <c r="J524" s="8"/>
    </row>
    <row r="525" spans="1:10" ht="31.5" hidden="1">
      <c r="A525" s="20" t="s">
        <v>448</v>
      </c>
      <c r="B525" s="30" t="s">
        <v>447</v>
      </c>
      <c r="C525" s="25"/>
      <c r="D525" s="25"/>
      <c r="E525" s="25"/>
      <c r="F525" s="25"/>
      <c r="G525" s="25"/>
      <c r="H525" s="509"/>
      <c r="I525" s="509"/>
      <c r="J525" s="8"/>
    </row>
    <row r="526" spans="1:10" ht="31.5" hidden="1">
      <c r="A526" s="20" t="s">
        <v>436</v>
      </c>
      <c r="B526" s="30" t="s">
        <v>435</v>
      </c>
      <c r="C526" s="25"/>
      <c r="D526" s="25"/>
      <c r="E526" s="25"/>
      <c r="F526" s="25"/>
      <c r="G526" s="25"/>
      <c r="H526" s="509"/>
      <c r="I526" s="509"/>
      <c r="J526" s="8"/>
    </row>
    <row r="527" spans="1:10" ht="31.5" hidden="1">
      <c r="A527" s="20" t="s">
        <v>427</v>
      </c>
      <c r="B527" s="30" t="s">
        <v>426</v>
      </c>
      <c r="C527" s="25"/>
      <c r="D527" s="25"/>
      <c r="E527" s="25"/>
      <c r="F527" s="25"/>
      <c r="G527" s="25"/>
      <c r="H527" s="509"/>
      <c r="I527" s="509"/>
      <c r="J527" s="8"/>
    </row>
    <row r="528" spans="1:10" ht="31.5" hidden="1">
      <c r="A528" s="20" t="s">
        <v>418</v>
      </c>
      <c r="B528" s="30" t="s">
        <v>417</v>
      </c>
      <c r="C528" s="25"/>
      <c r="D528" s="25"/>
      <c r="E528" s="25"/>
      <c r="F528" s="25"/>
      <c r="G528" s="25"/>
      <c r="H528" s="509"/>
      <c r="I528" s="509"/>
      <c r="J528" s="8"/>
    </row>
    <row r="529" spans="1:10" ht="30" hidden="1">
      <c r="A529" s="39" t="s">
        <v>412</v>
      </c>
      <c r="B529" s="737" t="s">
        <v>411</v>
      </c>
      <c r="C529" s="738"/>
      <c r="D529" s="738"/>
      <c r="E529" s="738"/>
      <c r="F529" s="738"/>
      <c r="G529" s="739"/>
      <c r="H529" s="509"/>
      <c r="I529" s="509"/>
      <c r="J529" s="8"/>
    </row>
    <row r="530" spans="1:10" ht="63" hidden="1">
      <c r="A530" s="20" t="s">
        <v>410</v>
      </c>
      <c r="B530" s="28" t="s">
        <v>409</v>
      </c>
      <c r="C530" s="25"/>
      <c r="D530" s="25"/>
      <c r="E530" s="25"/>
      <c r="F530" s="25"/>
      <c r="G530" s="25"/>
      <c r="H530" s="509"/>
      <c r="I530" s="509"/>
      <c r="J530" s="8"/>
    </row>
    <row r="531" spans="1:10" ht="63" hidden="1">
      <c r="A531" s="20" t="s">
        <v>402</v>
      </c>
      <c r="B531" s="28" t="s">
        <v>401</v>
      </c>
      <c r="C531" s="25"/>
      <c r="D531" s="25"/>
      <c r="E531" s="25"/>
      <c r="F531" s="25"/>
      <c r="G531" s="25"/>
      <c r="H531" s="509"/>
      <c r="I531" s="509"/>
      <c r="J531" s="8"/>
    </row>
    <row r="532" spans="1:10" ht="63" hidden="1">
      <c r="A532" s="20" t="s">
        <v>388</v>
      </c>
      <c r="B532" s="28" t="s">
        <v>387</v>
      </c>
      <c r="C532" s="25"/>
      <c r="D532" s="25"/>
      <c r="E532" s="25"/>
      <c r="F532" s="25"/>
      <c r="G532" s="25"/>
      <c r="H532" s="509"/>
      <c r="I532" s="509"/>
      <c r="J532" s="8"/>
    </row>
    <row r="533" spans="1:10" ht="47.25" hidden="1">
      <c r="A533" s="20" t="s">
        <v>373</v>
      </c>
      <c r="B533" s="28" t="s">
        <v>372</v>
      </c>
      <c r="C533" s="25"/>
      <c r="D533" s="25"/>
      <c r="E533" s="25"/>
      <c r="F533" s="25"/>
      <c r="G533" s="25"/>
      <c r="H533" s="509"/>
      <c r="I533" s="509"/>
      <c r="J533" s="8"/>
    </row>
    <row r="534" spans="1:10" ht="63" hidden="1">
      <c r="A534" s="20" t="s">
        <v>362</v>
      </c>
      <c r="B534" s="28" t="s">
        <v>361</v>
      </c>
      <c r="C534" s="25"/>
      <c r="D534" s="25"/>
      <c r="E534" s="25"/>
      <c r="F534" s="25"/>
      <c r="G534" s="25"/>
      <c r="H534" s="509"/>
      <c r="I534" s="509"/>
      <c r="J534" s="8"/>
    </row>
    <row r="535" spans="1:10" ht="47.25" hidden="1">
      <c r="A535" s="20" t="s">
        <v>360</v>
      </c>
      <c r="B535" s="28" t="s">
        <v>359</v>
      </c>
      <c r="C535" s="25"/>
      <c r="D535" s="25"/>
      <c r="E535" s="25"/>
      <c r="F535" s="25"/>
      <c r="G535" s="25"/>
      <c r="H535" s="509"/>
      <c r="I535" s="509"/>
      <c r="J535" s="8"/>
    </row>
    <row r="536" spans="1:10" ht="63" hidden="1">
      <c r="A536" s="20" t="s">
        <v>357</v>
      </c>
      <c r="B536" s="28" t="s">
        <v>356</v>
      </c>
      <c r="C536" s="25"/>
      <c r="D536" s="25"/>
      <c r="E536" s="25"/>
      <c r="F536" s="25"/>
      <c r="G536" s="25"/>
      <c r="H536" s="509"/>
      <c r="I536" s="509"/>
      <c r="J536" s="8"/>
    </row>
    <row r="537" spans="1:10" ht="110.25" hidden="1">
      <c r="A537" s="20" t="s">
        <v>354</v>
      </c>
      <c r="B537" s="28" t="s">
        <v>353</v>
      </c>
      <c r="C537" s="25"/>
      <c r="D537" s="25"/>
      <c r="E537" s="25"/>
      <c r="F537" s="25"/>
      <c r="G537" s="25"/>
      <c r="H537" s="509"/>
      <c r="I537" s="509"/>
      <c r="J537" s="8"/>
    </row>
    <row r="538" spans="1:10" ht="47.25" hidden="1">
      <c r="A538" s="20" t="s">
        <v>347</v>
      </c>
      <c r="B538" s="30" t="s">
        <v>346</v>
      </c>
      <c r="C538" s="25"/>
      <c r="D538" s="25"/>
      <c r="E538" s="25"/>
      <c r="F538" s="25"/>
      <c r="G538" s="25"/>
      <c r="H538" s="509"/>
      <c r="I538" s="509"/>
      <c r="J538" s="8"/>
    </row>
    <row r="539" spans="1:10" ht="63" hidden="1">
      <c r="A539" s="121" t="s">
        <v>344</v>
      </c>
      <c r="B539" s="103" t="s">
        <v>343</v>
      </c>
      <c r="C539" s="110"/>
      <c r="D539" s="110"/>
      <c r="E539" s="110"/>
      <c r="F539" s="110"/>
      <c r="G539" s="110"/>
      <c r="H539" s="509"/>
      <c r="I539" s="509"/>
      <c r="J539" s="8"/>
    </row>
    <row r="540" spans="1:10" ht="21">
      <c r="A540" s="486" t="s">
        <v>2481</v>
      </c>
      <c r="B540" s="740" t="s">
        <v>340</v>
      </c>
      <c r="C540" s="740"/>
      <c r="D540" s="740"/>
      <c r="E540" s="740"/>
      <c r="F540" s="740"/>
      <c r="G540" s="740"/>
      <c r="H540" s="579">
        <f>H541+H549+H559+H565+H576+H588</f>
        <v>108</v>
      </c>
      <c r="I540" s="579">
        <f>I541+I549+I559+I565+I576+I588</f>
        <v>108</v>
      </c>
    </row>
    <row r="541" spans="1:10" ht="30">
      <c r="A541" s="487" t="s">
        <v>2598</v>
      </c>
      <c r="B541" s="733" t="s">
        <v>338</v>
      </c>
      <c r="C541" s="733"/>
      <c r="D541" s="733"/>
      <c r="E541" s="733"/>
      <c r="F541" s="733"/>
      <c r="G541" s="733"/>
      <c r="H541" s="579">
        <f>SUM(D542:D548)</f>
        <v>10</v>
      </c>
      <c r="I541" s="579">
        <f>COUNT(D542:D548)*2</f>
        <v>10</v>
      </c>
    </row>
    <row r="542" spans="1:10" ht="31.5" hidden="1">
      <c r="A542" s="48" t="s">
        <v>337</v>
      </c>
      <c r="B542" s="116" t="s">
        <v>336</v>
      </c>
      <c r="C542" s="497"/>
      <c r="D542" s="498"/>
      <c r="E542" s="498"/>
      <c r="F542" s="498"/>
      <c r="G542" s="498"/>
      <c r="H542" s="509"/>
      <c r="I542" s="509"/>
      <c r="J542" s="8"/>
    </row>
    <row r="543" spans="1:10" ht="63">
      <c r="A543" s="488" t="s">
        <v>3897</v>
      </c>
      <c r="B543" s="28" t="s">
        <v>334</v>
      </c>
      <c r="C543" s="54" t="s">
        <v>1502</v>
      </c>
      <c r="D543" s="517">
        <v>2</v>
      </c>
      <c r="E543" s="13" t="s">
        <v>106</v>
      </c>
      <c r="F543" s="29" t="s">
        <v>1501</v>
      </c>
      <c r="G543" s="108"/>
      <c r="H543" s="579"/>
      <c r="I543" s="579"/>
    </row>
    <row r="544" spans="1:10" ht="31.5" hidden="1">
      <c r="A544" s="48" t="s">
        <v>333</v>
      </c>
      <c r="B544" s="116" t="s">
        <v>332</v>
      </c>
      <c r="C544" s="497"/>
      <c r="D544" s="499"/>
      <c r="E544" s="498"/>
      <c r="F544" s="498"/>
      <c r="G544" s="498"/>
      <c r="H544" s="509"/>
      <c r="I544" s="509"/>
      <c r="J544" s="8"/>
    </row>
    <row r="545" spans="1:9" ht="47.25">
      <c r="A545" s="488" t="s">
        <v>2597</v>
      </c>
      <c r="B545" s="28" t="s">
        <v>330</v>
      </c>
      <c r="C545" s="22" t="s">
        <v>329</v>
      </c>
      <c r="D545" s="517">
        <v>2</v>
      </c>
      <c r="E545" s="13" t="s">
        <v>106</v>
      </c>
      <c r="F545" s="29" t="s">
        <v>328</v>
      </c>
      <c r="G545" s="108"/>
      <c r="H545" s="579"/>
      <c r="I545" s="579"/>
    </row>
    <row r="546" spans="1:9" ht="30">
      <c r="A546" s="488"/>
      <c r="B546" s="28"/>
      <c r="C546" s="22" t="s">
        <v>327</v>
      </c>
      <c r="D546" s="517">
        <v>2</v>
      </c>
      <c r="E546" s="13" t="s">
        <v>106</v>
      </c>
      <c r="F546" s="13"/>
      <c r="G546" s="108"/>
      <c r="H546" s="579"/>
      <c r="I546" s="579"/>
    </row>
    <row r="547" spans="1:9" ht="63">
      <c r="A547" s="488" t="s">
        <v>3887</v>
      </c>
      <c r="B547" s="28" t="s">
        <v>325</v>
      </c>
      <c r="C547" s="54" t="s">
        <v>324</v>
      </c>
      <c r="D547" s="517">
        <v>2</v>
      </c>
      <c r="E547" s="13" t="s">
        <v>106</v>
      </c>
      <c r="F547" s="44" t="s">
        <v>323</v>
      </c>
      <c r="G547" s="108"/>
      <c r="H547" s="579"/>
      <c r="I547" s="579"/>
    </row>
    <row r="548" spans="1:9" ht="50.25" customHeight="1">
      <c r="A548" s="488" t="s">
        <v>322</v>
      </c>
      <c r="B548" s="30" t="s">
        <v>321</v>
      </c>
      <c r="C548" s="54" t="s">
        <v>320</v>
      </c>
      <c r="D548" s="517">
        <v>2</v>
      </c>
      <c r="E548" s="13" t="s">
        <v>106</v>
      </c>
      <c r="F548" s="13"/>
      <c r="G548" s="108"/>
      <c r="H548" s="579"/>
      <c r="I548" s="579"/>
    </row>
    <row r="549" spans="1:9" ht="30">
      <c r="A549" s="489" t="s">
        <v>2595</v>
      </c>
      <c r="B549" s="733" t="s">
        <v>318</v>
      </c>
      <c r="C549" s="733"/>
      <c r="D549" s="733"/>
      <c r="E549" s="733"/>
      <c r="F549" s="733"/>
      <c r="G549" s="733"/>
      <c r="H549" s="579">
        <f>SUM(D550:D558)</f>
        <v>18</v>
      </c>
      <c r="I549" s="579">
        <f>COUNT(D550:D558)*2</f>
        <v>18</v>
      </c>
    </row>
    <row r="550" spans="1:9" ht="45">
      <c r="A550" s="488" t="s">
        <v>2594</v>
      </c>
      <c r="B550" s="28" t="s">
        <v>316</v>
      </c>
      <c r="C550" s="22" t="s">
        <v>315</v>
      </c>
      <c r="D550" s="517">
        <v>2</v>
      </c>
      <c r="E550" s="13" t="s">
        <v>156</v>
      </c>
      <c r="F550" s="21" t="s">
        <v>314</v>
      </c>
      <c r="G550" s="108"/>
      <c r="H550" s="579"/>
      <c r="I550" s="579"/>
    </row>
    <row r="551" spans="1:9" ht="45">
      <c r="A551" s="488"/>
      <c r="B551" s="28"/>
      <c r="C551" s="22" t="s">
        <v>313</v>
      </c>
      <c r="D551" s="517">
        <v>2</v>
      </c>
      <c r="E551" s="13" t="s">
        <v>223</v>
      </c>
      <c r="F551" s="21" t="s">
        <v>312</v>
      </c>
      <c r="G551" s="108"/>
      <c r="H551" s="579"/>
      <c r="I551" s="579"/>
    </row>
    <row r="552" spans="1:9" ht="60">
      <c r="A552" s="488"/>
      <c r="B552" s="28"/>
      <c r="C552" s="22" t="s">
        <v>311</v>
      </c>
      <c r="D552" s="517">
        <v>2</v>
      </c>
      <c r="E552" s="13" t="s">
        <v>223</v>
      </c>
      <c r="F552" s="21" t="s">
        <v>310</v>
      </c>
      <c r="G552" s="108"/>
      <c r="H552" s="579"/>
      <c r="I552" s="579"/>
    </row>
    <row r="553" spans="1:9" ht="57" customHeight="1">
      <c r="A553" s="488"/>
      <c r="B553" s="28"/>
      <c r="C553" s="22" t="s">
        <v>4432</v>
      </c>
      <c r="D553" s="517">
        <v>2</v>
      </c>
      <c r="E553" s="13" t="s">
        <v>223</v>
      </c>
      <c r="F553" s="21" t="s">
        <v>308</v>
      </c>
      <c r="G553" s="108"/>
      <c r="H553" s="579"/>
      <c r="I553" s="579"/>
    </row>
    <row r="554" spans="1:9" ht="60">
      <c r="A554" s="488"/>
      <c r="B554" s="28"/>
      <c r="C554" s="22" t="s">
        <v>307</v>
      </c>
      <c r="D554" s="517">
        <v>2</v>
      </c>
      <c r="E554" s="13" t="s">
        <v>156</v>
      </c>
      <c r="F554" s="21" t="s">
        <v>306</v>
      </c>
      <c r="G554" s="108"/>
      <c r="H554" s="579"/>
      <c r="I554" s="579"/>
    </row>
    <row r="555" spans="1:9" ht="47.25">
      <c r="A555" s="488" t="s">
        <v>2593</v>
      </c>
      <c r="B555" s="28" t="s">
        <v>304</v>
      </c>
      <c r="C555" s="22" t="s">
        <v>303</v>
      </c>
      <c r="D555" s="517">
        <v>2</v>
      </c>
      <c r="E555" s="13" t="s">
        <v>110</v>
      </c>
      <c r="F555" s="21" t="s">
        <v>302</v>
      </c>
      <c r="G555" s="108"/>
      <c r="H555" s="579"/>
      <c r="I555" s="579"/>
    </row>
    <row r="556" spans="1:9" ht="30">
      <c r="A556" s="488"/>
      <c r="B556" s="28"/>
      <c r="C556" s="22" t="s">
        <v>301</v>
      </c>
      <c r="D556" s="517">
        <v>2</v>
      </c>
      <c r="E556" s="13" t="s">
        <v>118</v>
      </c>
      <c r="F556" s="13"/>
      <c r="G556" s="108"/>
      <c r="H556" s="579"/>
      <c r="I556" s="579"/>
    </row>
    <row r="557" spans="1:9" ht="47.25">
      <c r="A557" s="488" t="s">
        <v>4431</v>
      </c>
      <c r="B557" s="28" t="s">
        <v>299</v>
      </c>
      <c r="C557" s="22" t="s">
        <v>298</v>
      </c>
      <c r="D557" s="517">
        <v>2</v>
      </c>
      <c r="E557" s="13" t="s">
        <v>156</v>
      </c>
      <c r="F557" s="13"/>
      <c r="G557" s="108"/>
      <c r="H557" s="579"/>
      <c r="I557" s="579"/>
    </row>
    <row r="558" spans="1:9" ht="66" customHeight="1">
      <c r="A558" s="488"/>
      <c r="B558" s="28"/>
      <c r="C558" s="16" t="s">
        <v>4430</v>
      </c>
      <c r="D558" s="517">
        <v>2</v>
      </c>
      <c r="E558" s="24" t="s">
        <v>779</v>
      </c>
      <c r="F558" s="29" t="s">
        <v>4429</v>
      </c>
      <c r="G558" s="108"/>
      <c r="H558" s="579"/>
      <c r="I558" s="579"/>
    </row>
    <row r="559" spans="1:9" ht="30">
      <c r="A559" s="489" t="s">
        <v>2592</v>
      </c>
      <c r="B559" s="733" t="s">
        <v>294</v>
      </c>
      <c r="C559" s="733"/>
      <c r="D559" s="733"/>
      <c r="E559" s="733"/>
      <c r="F559" s="733"/>
      <c r="G559" s="733"/>
      <c r="H559" s="579">
        <f>SUM(D560:D564)</f>
        <v>10</v>
      </c>
      <c r="I559" s="579">
        <f>COUNT(D560:D564)*2</f>
        <v>10</v>
      </c>
    </row>
    <row r="560" spans="1:9" ht="63">
      <c r="A560" s="488" t="s">
        <v>2591</v>
      </c>
      <c r="B560" s="40" t="s">
        <v>292</v>
      </c>
      <c r="C560" s="22" t="s">
        <v>291</v>
      </c>
      <c r="D560" s="517">
        <v>2</v>
      </c>
      <c r="E560" s="13" t="s">
        <v>223</v>
      </c>
      <c r="F560" s="13"/>
      <c r="G560" s="108"/>
      <c r="H560" s="579"/>
      <c r="I560" s="579"/>
    </row>
    <row r="561" spans="1:9" ht="15.75">
      <c r="A561" s="488"/>
      <c r="B561" s="40"/>
      <c r="C561" s="22" t="s">
        <v>290</v>
      </c>
      <c r="D561" s="517">
        <v>2</v>
      </c>
      <c r="E561" s="13" t="s">
        <v>223</v>
      </c>
      <c r="F561" s="13"/>
      <c r="G561" s="108"/>
      <c r="H561" s="579"/>
      <c r="I561" s="579"/>
    </row>
    <row r="562" spans="1:9" ht="30">
      <c r="A562" s="488"/>
      <c r="B562" s="40"/>
      <c r="C562" s="54" t="s">
        <v>1840</v>
      </c>
      <c r="D562" s="517">
        <v>2</v>
      </c>
      <c r="E562" s="13" t="s">
        <v>223</v>
      </c>
      <c r="F562" s="13"/>
      <c r="G562" s="108"/>
      <c r="H562" s="579"/>
      <c r="I562" s="579"/>
    </row>
    <row r="563" spans="1:9" ht="45">
      <c r="A563" s="488" t="s">
        <v>2588</v>
      </c>
      <c r="B563" s="28" t="s">
        <v>288</v>
      </c>
      <c r="C563" s="54" t="s">
        <v>287</v>
      </c>
      <c r="D563" s="517">
        <v>2</v>
      </c>
      <c r="E563" s="13" t="s">
        <v>223</v>
      </c>
      <c r="F563" s="13"/>
      <c r="G563" s="108"/>
      <c r="H563" s="579"/>
      <c r="I563" s="579"/>
    </row>
    <row r="564" spans="1:9" ht="45">
      <c r="A564" s="488"/>
      <c r="B564" s="28"/>
      <c r="C564" s="54" t="s">
        <v>286</v>
      </c>
      <c r="D564" s="517">
        <v>2</v>
      </c>
      <c r="E564" s="13" t="s">
        <v>118</v>
      </c>
      <c r="F564" s="13"/>
      <c r="G564" s="108"/>
      <c r="H564" s="579"/>
      <c r="I564" s="579"/>
    </row>
    <row r="565" spans="1:9" ht="30">
      <c r="A565" s="489" t="s">
        <v>2587</v>
      </c>
      <c r="B565" s="733" t="s">
        <v>284</v>
      </c>
      <c r="C565" s="733"/>
      <c r="D565" s="733"/>
      <c r="E565" s="733"/>
      <c r="F565" s="733"/>
      <c r="G565" s="733"/>
      <c r="H565" s="579">
        <f>SUM(D566:D575)</f>
        <v>20</v>
      </c>
      <c r="I565" s="579">
        <f>COUNT(D566:D575)*2</f>
        <v>20</v>
      </c>
    </row>
    <row r="566" spans="1:9" ht="120">
      <c r="A566" s="488" t="s">
        <v>2586</v>
      </c>
      <c r="B566" s="54" t="s">
        <v>2148</v>
      </c>
      <c r="C566" s="54" t="s">
        <v>281</v>
      </c>
      <c r="D566" s="517">
        <v>2</v>
      </c>
      <c r="E566" s="13" t="s">
        <v>110</v>
      </c>
      <c r="F566" s="21" t="s">
        <v>4428</v>
      </c>
      <c r="G566" s="108"/>
      <c r="H566" s="579"/>
      <c r="I566" s="579"/>
    </row>
    <row r="567" spans="1:9" ht="195.75" customHeight="1">
      <c r="A567" s="488"/>
      <c r="B567" s="54"/>
      <c r="C567" s="54" t="s">
        <v>4427</v>
      </c>
      <c r="D567" s="517">
        <v>2</v>
      </c>
      <c r="E567" s="13" t="s">
        <v>110</v>
      </c>
      <c r="F567" s="21" t="s">
        <v>4426</v>
      </c>
      <c r="G567" s="108"/>
      <c r="H567" s="579"/>
      <c r="I567" s="579"/>
    </row>
    <row r="568" spans="1:9" ht="45">
      <c r="A568" s="488"/>
      <c r="B568" s="54"/>
      <c r="C568" s="16" t="s">
        <v>2145</v>
      </c>
      <c r="D568" s="516">
        <v>2</v>
      </c>
      <c r="E568" s="13" t="s">
        <v>110</v>
      </c>
      <c r="F568" s="24" t="s">
        <v>276</v>
      </c>
      <c r="G568" s="108"/>
      <c r="H568" s="579"/>
      <c r="I568" s="579"/>
    </row>
    <row r="569" spans="1:9" ht="63" customHeight="1">
      <c r="A569" s="488"/>
      <c r="B569" s="54"/>
      <c r="C569" s="16" t="s">
        <v>275</v>
      </c>
      <c r="D569" s="517">
        <v>2</v>
      </c>
      <c r="E569" s="13" t="s">
        <v>110</v>
      </c>
      <c r="F569" s="29" t="s">
        <v>274</v>
      </c>
      <c r="G569" s="23"/>
      <c r="H569" s="579"/>
      <c r="I569" s="579"/>
    </row>
    <row r="570" spans="1:9" ht="45">
      <c r="A570" s="488"/>
      <c r="B570" s="54"/>
      <c r="C570" s="54" t="s">
        <v>273</v>
      </c>
      <c r="D570" s="517">
        <v>2</v>
      </c>
      <c r="E570" s="13" t="s">
        <v>110</v>
      </c>
      <c r="F570" s="21" t="s">
        <v>272</v>
      </c>
      <c r="G570" s="108"/>
      <c r="H570" s="579"/>
      <c r="I570" s="579"/>
    </row>
    <row r="571" spans="1:9" ht="30">
      <c r="A571" s="488"/>
      <c r="B571" s="54"/>
      <c r="C571" s="54" t="s">
        <v>271</v>
      </c>
      <c r="D571" s="517">
        <v>2</v>
      </c>
      <c r="E571" s="13" t="s">
        <v>110</v>
      </c>
      <c r="F571" s="21"/>
      <c r="G571" s="108"/>
      <c r="H571" s="579"/>
      <c r="I571" s="579"/>
    </row>
    <row r="572" spans="1:9" ht="75">
      <c r="A572" s="488" t="s">
        <v>2582</v>
      </c>
      <c r="B572" s="54" t="s">
        <v>269</v>
      </c>
      <c r="C572" s="22" t="s">
        <v>2144</v>
      </c>
      <c r="D572" s="517">
        <v>2</v>
      </c>
      <c r="E572" s="13" t="s">
        <v>223</v>
      </c>
      <c r="F572" s="16" t="s">
        <v>2143</v>
      </c>
      <c r="G572" s="108"/>
      <c r="H572" s="579"/>
      <c r="I572" s="579"/>
    </row>
    <row r="573" spans="1:9" ht="45">
      <c r="A573" s="488"/>
      <c r="B573" s="54"/>
      <c r="C573" s="22" t="s">
        <v>266</v>
      </c>
      <c r="D573" s="517">
        <v>2</v>
      </c>
      <c r="E573" s="13" t="s">
        <v>223</v>
      </c>
      <c r="F573" s="16" t="s">
        <v>265</v>
      </c>
      <c r="G573" s="108"/>
      <c r="H573" s="579"/>
      <c r="I573" s="579"/>
    </row>
    <row r="574" spans="1:9" ht="60">
      <c r="A574" s="488"/>
      <c r="B574" s="54"/>
      <c r="C574" s="22" t="s">
        <v>1479</v>
      </c>
      <c r="D574" s="517">
        <v>2</v>
      </c>
      <c r="E574" s="13" t="s">
        <v>223</v>
      </c>
      <c r="F574" s="16" t="s">
        <v>2141</v>
      </c>
      <c r="G574" s="108"/>
      <c r="H574" s="579"/>
      <c r="I574" s="579"/>
    </row>
    <row r="575" spans="1:9" ht="30">
      <c r="A575" s="488"/>
      <c r="B575" s="54"/>
      <c r="C575" s="54" t="s">
        <v>264</v>
      </c>
      <c r="D575" s="517">
        <v>2</v>
      </c>
      <c r="E575" s="13" t="s">
        <v>223</v>
      </c>
      <c r="F575" s="16"/>
      <c r="G575" s="108"/>
      <c r="H575" s="579"/>
      <c r="I575" s="579"/>
    </row>
    <row r="576" spans="1:9" ht="30">
      <c r="A576" s="490" t="s">
        <v>2579</v>
      </c>
      <c r="B576" s="733" t="s">
        <v>262</v>
      </c>
      <c r="C576" s="733"/>
      <c r="D576" s="733"/>
      <c r="E576" s="733"/>
      <c r="F576" s="733"/>
      <c r="G576" s="733"/>
      <c r="H576" s="579">
        <f>SUM(D577:D587)</f>
        <v>20</v>
      </c>
      <c r="I576" s="579">
        <f>COUNT(D577:D587)*2</f>
        <v>20</v>
      </c>
    </row>
    <row r="577" spans="1:10" ht="45">
      <c r="A577" s="488" t="s">
        <v>4425</v>
      </c>
      <c r="B577" s="22" t="s">
        <v>260</v>
      </c>
      <c r="C577" s="22" t="s">
        <v>259</v>
      </c>
      <c r="D577" s="517">
        <v>2</v>
      </c>
      <c r="E577" s="13" t="s">
        <v>156</v>
      </c>
      <c r="F577" s="13"/>
      <c r="G577" s="108"/>
      <c r="H577" s="579"/>
      <c r="I577" s="579"/>
    </row>
    <row r="578" spans="1:10" ht="60">
      <c r="A578" s="488" t="s">
        <v>2578</v>
      </c>
      <c r="B578" s="54" t="s">
        <v>254</v>
      </c>
      <c r="C578" s="22" t="s">
        <v>253</v>
      </c>
      <c r="D578" s="517">
        <v>2</v>
      </c>
      <c r="E578" s="13" t="s">
        <v>223</v>
      </c>
      <c r="F578" s="29" t="s">
        <v>1473</v>
      </c>
      <c r="G578" s="108"/>
      <c r="H578" s="579"/>
      <c r="I578" s="579"/>
    </row>
    <row r="579" spans="1:10" ht="45">
      <c r="A579" s="488"/>
      <c r="B579" s="54"/>
      <c r="C579" s="22" t="s">
        <v>251</v>
      </c>
      <c r="D579" s="517">
        <v>2</v>
      </c>
      <c r="E579" s="13" t="s">
        <v>223</v>
      </c>
      <c r="F579" s="29" t="s">
        <v>1941</v>
      </c>
      <c r="G579" s="108"/>
      <c r="H579" s="579"/>
      <c r="I579" s="579"/>
    </row>
    <row r="580" spans="1:10" ht="60">
      <c r="A580" s="488" t="s">
        <v>2577</v>
      </c>
      <c r="B580" s="54" t="s">
        <v>248</v>
      </c>
      <c r="C580" s="22" t="s">
        <v>247</v>
      </c>
      <c r="D580" s="517">
        <v>2</v>
      </c>
      <c r="E580" s="13" t="s">
        <v>106</v>
      </c>
      <c r="F580" s="13"/>
      <c r="G580" s="108"/>
      <c r="H580" s="579"/>
      <c r="I580" s="579"/>
    </row>
    <row r="581" spans="1:10" ht="45">
      <c r="A581" s="488"/>
      <c r="B581" s="54"/>
      <c r="C581" s="22" t="s">
        <v>4424</v>
      </c>
      <c r="D581" s="517">
        <v>2</v>
      </c>
      <c r="E581" s="13" t="s">
        <v>106</v>
      </c>
      <c r="F581" s="13"/>
      <c r="G581" s="108"/>
      <c r="H581" s="579"/>
      <c r="I581" s="579"/>
    </row>
    <row r="582" spans="1:10" ht="60" customHeight="1">
      <c r="A582" s="488"/>
      <c r="B582" s="54"/>
      <c r="C582" s="16" t="s">
        <v>245</v>
      </c>
      <c r="D582" s="517">
        <v>2</v>
      </c>
      <c r="E582" s="13" t="s">
        <v>106</v>
      </c>
      <c r="F582" s="13"/>
      <c r="G582" s="108"/>
      <c r="H582" s="579"/>
      <c r="I582" s="579"/>
    </row>
    <row r="583" spans="1:10" ht="46.5" customHeight="1">
      <c r="A583" s="488"/>
      <c r="B583" s="54"/>
      <c r="C583" s="22" t="s">
        <v>244</v>
      </c>
      <c r="D583" s="517">
        <v>2</v>
      </c>
      <c r="E583" s="13" t="s">
        <v>223</v>
      </c>
      <c r="F583" s="29" t="s">
        <v>243</v>
      </c>
      <c r="G583" s="108"/>
      <c r="H583" s="579"/>
      <c r="I583" s="579"/>
    </row>
    <row r="584" spans="1:10" ht="60">
      <c r="A584" s="488"/>
      <c r="B584" s="54"/>
      <c r="C584" s="22" t="s">
        <v>242</v>
      </c>
      <c r="D584" s="517">
        <v>2</v>
      </c>
      <c r="E584" s="13" t="s">
        <v>223</v>
      </c>
      <c r="F584" s="29" t="s">
        <v>241</v>
      </c>
      <c r="G584" s="108"/>
      <c r="H584" s="579"/>
      <c r="I584" s="579"/>
    </row>
    <row r="585" spans="1:10" ht="75">
      <c r="A585" s="488" t="s">
        <v>4423</v>
      </c>
      <c r="B585" s="22" t="s">
        <v>239</v>
      </c>
      <c r="C585" s="62" t="s">
        <v>4422</v>
      </c>
      <c r="D585" s="517">
        <v>2</v>
      </c>
      <c r="E585" s="13" t="s">
        <v>223</v>
      </c>
      <c r="F585" s="13"/>
      <c r="G585" s="108"/>
      <c r="H585" s="579"/>
      <c r="I585" s="579"/>
    </row>
    <row r="586" spans="1:10" ht="30">
      <c r="A586" s="488"/>
      <c r="B586" s="22"/>
      <c r="C586" s="62" t="s">
        <v>4421</v>
      </c>
      <c r="D586" s="517">
        <v>2</v>
      </c>
      <c r="E586" s="13"/>
      <c r="F586" s="13"/>
      <c r="G586" s="108"/>
      <c r="H586" s="579"/>
      <c r="I586" s="579"/>
    </row>
    <row r="587" spans="1:10" ht="30" hidden="1">
      <c r="A587" s="48" t="s">
        <v>238</v>
      </c>
      <c r="B587" s="118" t="s">
        <v>237</v>
      </c>
      <c r="C587" s="497"/>
      <c r="D587" s="498"/>
      <c r="E587" s="498"/>
      <c r="F587" s="498"/>
      <c r="G587" s="498"/>
      <c r="H587" s="509"/>
      <c r="I587" s="509"/>
      <c r="J587" s="8"/>
    </row>
    <row r="588" spans="1:10" ht="30">
      <c r="A588" s="490" t="s">
        <v>2576</v>
      </c>
      <c r="B588" s="733" t="s">
        <v>235</v>
      </c>
      <c r="C588" s="733"/>
      <c r="D588" s="733"/>
      <c r="E588" s="733"/>
      <c r="F588" s="733"/>
      <c r="G588" s="733"/>
      <c r="H588" s="579">
        <f>SUM(D589:D603)</f>
        <v>30</v>
      </c>
      <c r="I588" s="579">
        <f>COUNT(D589:D603)*2</f>
        <v>30</v>
      </c>
    </row>
    <row r="589" spans="1:10" ht="47.25">
      <c r="A589" s="488" t="s">
        <v>2575</v>
      </c>
      <c r="B589" s="40" t="s">
        <v>233</v>
      </c>
      <c r="C589" s="54" t="s">
        <v>232</v>
      </c>
      <c r="D589" s="665">
        <v>2</v>
      </c>
      <c r="E589" s="13" t="s">
        <v>156</v>
      </c>
      <c r="F589" s="54" t="s">
        <v>5229</v>
      </c>
      <c r="G589" s="108"/>
      <c r="H589" s="579"/>
      <c r="I589" s="579"/>
    </row>
    <row r="590" spans="1:10" ht="30">
      <c r="A590" s="488"/>
      <c r="B590" s="40"/>
      <c r="C590" s="29" t="s">
        <v>5230</v>
      </c>
      <c r="D590" s="665">
        <v>2</v>
      </c>
      <c r="E590" s="13" t="s">
        <v>156</v>
      </c>
      <c r="F590" s="13"/>
      <c r="G590" s="108"/>
      <c r="H590" s="579"/>
      <c r="I590" s="579"/>
    </row>
    <row r="591" spans="1:10" ht="135">
      <c r="A591" s="488"/>
      <c r="B591" s="40"/>
      <c r="C591" s="29" t="s">
        <v>5231</v>
      </c>
      <c r="D591" s="665">
        <v>2</v>
      </c>
      <c r="E591" s="13" t="s">
        <v>223</v>
      </c>
      <c r="F591" s="29" t="s">
        <v>5233</v>
      </c>
      <c r="G591" s="108"/>
      <c r="H591" s="579"/>
      <c r="I591" s="579"/>
    </row>
    <row r="592" spans="1:10" ht="66" customHeight="1">
      <c r="A592" s="488"/>
      <c r="B592" s="40"/>
      <c r="C592" s="29" t="s">
        <v>5232</v>
      </c>
      <c r="D592" s="665">
        <v>2</v>
      </c>
      <c r="E592" s="13" t="s">
        <v>156</v>
      </c>
      <c r="F592" s="29" t="s">
        <v>5234</v>
      </c>
      <c r="G592" s="108"/>
      <c r="H592" s="579"/>
      <c r="I592" s="579"/>
    </row>
    <row r="593" spans="1:10" ht="66" customHeight="1">
      <c r="A593" s="488"/>
      <c r="B593" s="40"/>
      <c r="C593" s="54" t="s">
        <v>230</v>
      </c>
      <c r="D593" s="665">
        <v>2</v>
      </c>
      <c r="E593" s="13" t="s">
        <v>156</v>
      </c>
      <c r="F593" s="54" t="s">
        <v>5235</v>
      </c>
      <c r="G593" s="108"/>
      <c r="H593" s="579"/>
      <c r="I593" s="579"/>
    </row>
    <row r="594" spans="1:10" ht="50.25" customHeight="1">
      <c r="A594" s="488"/>
      <c r="B594" s="40"/>
      <c r="C594" s="22" t="s">
        <v>229</v>
      </c>
      <c r="D594" s="665">
        <v>2</v>
      </c>
      <c r="E594" s="13"/>
      <c r="F594" s="13"/>
      <c r="G594" s="108"/>
      <c r="H594" s="579"/>
      <c r="I594" s="579"/>
    </row>
    <row r="595" spans="1:10" ht="51.75" customHeight="1">
      <c r="A595" s="488" t="s">
        <v>2574</v>
      </c>
      <c r="B595" s="40" t="s">
        <v>227</v>
      </c>
      <c r="C595" s="22" t="s">
        <v>226</v>
      </c>
      <c r="D595" s="667">
        <v>2</v>
      </c>
      <c r="E595" s="281" t="s">
        <v>156</v>
      </c>
      <c r="F595" s="54" t="s">
        <v>225</v>
      </c>
      <c r="G595" s="108"/>
      <c r="H595" s="579"/>
      <c r="I595" s="579"/>
    </row>
    <row r="596" spans="1:10" ht="80.25" customHeight="1">
      <c r="A596" s="488"/>
      <c r="B596" s="40"/>
      <c r="C596" s="22" t="s">
        <v>5237</v>
      </c>
      <c r="D596" s="664">
        <v>2</v>
      </c>
      <c r="E596" s="281" t="s">
        <v>156</v>
      </c>
      <c r="F596" s="54" t="s">
        <v>5238</v>
      </c>
      <c r="G596" s="108"/>
      <c r="H596" s="579"/>
      <c r="I596" s="579"/>
    </row>
    <row r="597" spans="1:10" ht="52.5" customHeight="1">
      <c r="A597" s="488"/>
      <c r="B597" s="40"/>
      <c r="C597" s="22" t="s">
        <v>224</v>
      </c>
      <c r="D597" s="664">
        <v>2</v>
      </c>
      <c r="E597" s="281" t="s">
        <v>110</v>
      </c>
      <c r="F597" s="54" t="s">
        <v>222</v>
      </c>
      <c r="G597" s="108"/>
      <c r="H597" s="579"/>
      <c r="I597" s="579"/>
    </row>
    <row r="598" spans="1:10" ht="49.5" customHeight="1">
      <c r="A598" s="488"/>
      <c r="B598" s="40"/>
      <c r="C598" s="22" t="s">
        <v>221</v>
      </c>
      <c r="D598" s="664">
        <v>2</v>
      </c>
      <c r="E598" s="281" t="s">
        <v>118</v>
      </c>
      <c r="F598" s="54" t="s">
        <v>220</v>
      </c>
      <c r="G598" s="108"/>
      <c r="H598" s="579"/>
      <c r="I598" s="579"/>
    </row>
    <row r="599" spans="1:10" ht="75">
      <c r="A599" s="488"/>
      <c r="B599" s="40"/>
      <c r="C599" s="22" t="s">
        <v>5239</v>
      </c>
      <c r="D599" s="664">
        <v>2</v>
      </c>
      <c r="E599" s="13" t="s">
        <v>156</v>
      </c>
      <c r="F599" s="22" t="s">
        <v>5240</v>
      </c>
      <c r="G599" s="108">
        <v>534</v>
      </c>
      <c r="H599" s="579"/>
      <c r="I599" s="579"/>
    </row>
    <row r="600" spans="1:10" ht="47.25">
      <c r="A600" s="491" t="s">
        <v>2573</v>
      </c>
      <c r="B600" s="40" t="s">
        <v>218</v>
      </c>
      <c r="C600" s="563" t="s">
        <v>217</v>
      </c>
      <c r="D600" s="665">
        <v>2</v>
      </c>
      <c r="E600" s="13" t="s">
        <v>118</v>
      </c>
      <c r="F600" s="13"/>
      <c r="G600" s="108"/>
      <c r="H600" s="579"/>
      <c r="I600" s="579"/>
    </row>
    <row r="601" spans="1:10" ht="30">
      <c r="A601" s="491"/>
      <c r="B601" s="40"/>
      <c r="C601" s="98" t="s">
        <v>1461</v>
      </c>
      <c r="D601" s="665">
        <v>2</v>
      </c>
      <c r="E601" s="13" t="s">
        <v>110</v>
      </c>
      <c r="F601" s="13"/>
      <c r="G601" s="108"/>
      <c r="H601" s="579"/>
      <c r="I601" s="579"/>
    </row>
    <row r="602" spans="1:10" ht="45">
      <c r="A602" s="491"/>
      <c r="B602" s="40"/>
      <c r="C602" s="98" t="s">
        <v>216</v>
      </c>
      <c r="D602" s="665">
        <v>2</v>
      </c>
      <c r="E602" s="13" t="s">
        <v>110</v>
      </c>
      <c r="F602" s="13"/>
      <c r="G602" s="108"/>
      <c r="H602" s="579"/>
      <c r="I602" s="579"/>
    </row>
    <row r="603" spans="1:10" ht="30">
      <c r="A603" s="491"/>
      <c r="B603" s="40"/>
      <c r="C603" s="666" t="s">
        <v>5241</v>
      </c>
      <c r="D603" s="665">
        <v>2</v>
      </c>
      <c r="E603" s="13" t="s">
        <v>106</v>
      </c>
      <c r="F603" s="13"/>
      <c r="G603" s="108"/>
      <c r="H603" s="579"/>
      <c r="I603" s="579"/>
    </row>
    <row r="604" spans="1:10" ht="23.25">
      <c r="A604" s="483" t="s">
        <v>2481</v>
      </c>
      <c r="B604" s="759" t="s">
        <v>4420</v>
      </c>
      <c r="C604" s="759"/>
      <c r="D604" s="759"/>
      <c r="E604" s="759"/>
      <c r="F604" s="759"/>
      <c r="G604" s="759"/>
      <c r="H604" s="579">
        <f>H605+H612+H618+H636+H640+H648+H653+H657+H664</f>
        <v>80</v>
      </c>
      <c r="I604" s="579">
        <f>I605+I612+I618+I636+I640+I648+I653+I657+I664</f>
        <v>80</v>
      </c>
    </row>
    <row r="605" spans="1:10" ht="18.75">
      <c r="A605" s="484" t="s">
        <v>213</v>
      </c>
      <c r="B605" s="733" t="s">
        <v>212</v>
      </c>
      <c r="C605" s="733"/>
      <c r="D605" s="733"/>
      <c r="E605" s="733"/>
      <c r="F605" s="733"/>
      <c r="G605" s="733"/>
      <c r="H605" s="579">
        <f>SUM(D606:D607)</f>
        <v>2</v>
      </c>
      <c r="I605" s="579">
        <f>COUNT(D606:D607)*2</f>
        <v>2</v>
      </c>
    </row>
    <row r="606" spans="1:10" ht="80.25" customHeight="1">
      <c r="A606" s="298" t="s">
        <v>211</v>
      </c>
      <c r="B606" s="28" t="s">
        <v>210</v>
      </c>
      <c r="C606" s="40" t="s">
        <v>209</v>
      </c>
      <c r="D606" s="517">
        <v>2</v>
      </c>
      <c r="E606" s="25" t="s">
        <v>106</v>
      </c>
      <c r="F606" s="25"/>
      <c r="G606" s="36"/>
      <c r="H606" s="579"/>
      <c r="I606" s="579"/>
    </row>
    <row r="607" spans="1:10" ht="45" hidden="1">
      <c r="A607" s="39" t="s">
        <v>208</v>
      </c>
      <c r="B607" s="52" t="s">
        <v>207</v>
      </c>
      <c r="C607" s="86"/>
      <c r="D607" s="86"/>
      <c r="E607" s="86"/>
      <c r="F607" s="86"/>
      <c r="G607" s="86"/>
      <c r="H607" s="509"/>
      <c r="I607" s="509"/>
      <c r="J607" s="8"/>
    </row>
    <row r="608" spans="1:10" ht="18.75" hidden="1">
      <c r="A608" s="39" t="s">
        <v>206</v>
      </c>
      <c r="B608" s="737" t="s">
        <v>205</v>
      </c>
      <c r="C608" s="738"/>
      <c r="D608" s="738"/>
      <c r="E608" s="738"/>
      <c r="F608" s="738"/>
      <c r="G608" s="739"/>
      <c r="H608" s="509"/>
      <c r="I608" s="509"/>
      <c r="J608" s="8"/>
    </row>
    <row r="609" spans="1:10" ht="47.25" hidden="1">
      <c r="A609" s="39" t="s">
        <v>204</v>
      </c>
      <c r="B609" s="40" t="s">
        <v>203</v>
      </c>
      <c r="C609" s="25"/>
      <c r="D609" s="25"/>
      <c r="E609" s="25" t="s">
        <v>106</v>
      </c>
      <c r="F609" s="25"/>
      <c r="G609" s="25"/>
      <c r="H609" s="509"/>
      <c r="I609" s="509"/>
      <c r="J609" s="8"/>
    </row>
    <row r="610" spans="1:10" ht="47.25" hidden="1">
      <c r="A610" s="39" t="s">
        <v>201</v>
      </c>
      <c r="B610" s="40" t="s">
        <v>200</v>
      </c>
      <c r="C610" s="25"/>
      <c r="D610" s="25"/>
      <c r="E610" s="25" t="s">
        <v>106</v>
      </c>
      <c r="F610" s="25"/>
      <c r="G610" s="25"/>
      <c r="H610" s="509"/>
      <c r="I610" s="509"/>
      <c r="J610" s="8"/>
    </row>
    <row r="611" spans="1:10" ht="47.25" hidden="1">
      <c r="A611" s="39" t="s">
        <v>199</v>
      </c>
      <c r="B611" s="308" t="s">
        <v>198</v>
      </c>
      <c r="C611" s="110"/>
      <c r="D611" s="110"/>
      <c r="E611" s="110" t="s">
        <v>106</v>
      </c>
      <c r="F611" s="110"/>
      <c r="G611" s="110"/>
      <c r="H611" s="509"/>
      <c r="I611" s="509"/>
      <c r="J611" s="8"/>
    </row>
    <row r="612" spans="1:10" ht="30">
      <c r="A612" s="298" t="s">
        <v>2567</v>
      </c>
      <c r="B612" s="733" t="s">
        <v>196</v>
      </c>
      <c r="C612" s="733"/>
      <c r="D612" s="733"/>
      <c r="E612" s="733"/>
      <c r="F612" s="733"/>
      <c r="G612" s="733"/>
      <c r="H612" s="579">
        <f>SUM(D613:D617)</f>
        <v>10</v>
      </c>
      <c r="I612" s="579">
        <f>COUNT(D613:D617)*2</f>
        <v>10</v>
      </c>
    </row>
    <row r="613" spans="1:10" ht="90">
      <c r="A613" s="177" t="s">
        <v>2566</v>
      </c>
      <c r="B613" s="40" t="s">
        <v>194</v>
      </c>
      <c r="C613" s="305" t="s">
        <v>4419</v>
      </c>
      <c r="D613" s="515">
        <v>2</v>
      </c>
      <c r="E613" s="25" t="s">
        <v>106</v>
      </c>
      <c r="F613" s="25"/>
      <c r="G613" s="36"/>
      <c r="H613" s="579"/>
      <c r="I613" s="579"/>
    </row>
    <row r="614" spans="1:10" ht="64.5" customHeight="1">
      <c r="A614" s="177"/>
      <c r="B614" s="40"/>
      <c r="C614" s="62" t="s">
        <v>4418</v>
      </c>
      <c r="D614" s="515">
        <v>2</v>
      </c>
      <c r="E614" s="25" t="s">
        <v>106</v>
      </c>
      <c r="F614" s="25"/>
      <c r="G614" s="36"/>
      <c r="H614" s="579"/>
      <c r="I614" s="579"/>
    </row>
    <row r="615" spans="1:10" ht="66" customHeight="1">
      <c r="A615" s="177" t="s">
        <v>2561</v>
      </c>
      <c r="B615" s="40" t="s">
        <v>190</v>
      </c>
      <c r="C615" s="16" t="s">
        <v>4417</v>
      </c>
      <c r="D615" s="516">
        <v>2</v>
      </c>
      <c r="E615" s="25" t="s">
        <v>106</v>
      </c>
      <c r="F615" s="25"/>
      <c r="G615" s="36"/>
      <c r="H615" s="579"/>
      <c r="I615" s="579"/>
    </row>
    <row r="616" spans="1:10" ht="63">
      <c r="A616" s="177" t="s">
        <v>2556</v>
      </c>
      <c r="B616" s="30" t="s">
        <v>187</v>
      </c>
      <c r="C616" s="40" t="s">
        <v>186</v>
      </c>
      <c r="D616" s="515">
        <v>2</v>
      </c>
      <c r="E616" s="25" t="s">
        <v>106</v>
      </c>
      <c r="F616" s="25"/>
      <c r="G616" s="36"/>
      <c r="H616" s="579"/>
      <c r="I616" s="579"/>
    </row>
    <row r="617" spans="1:10" ht="47.25">
      <c r="A617" s="177"/>
      <c r="B617" s="25"/>
      <c r="C617" s="40" t="s">
        <v>185</v>
      </c>
      <c r="D617" s="515">
        <v>2</v>
      </c>
      <c r="E617" s="25" t="s">
        <v>118</v>
      </c>
      <c r="F617" s="25"/>
      <c r="G617" s="36"/>
      <c r="H617" s="579"/>
      <c r="I617" s="579"/>
    </row>
    <row r="618" spans="1:10" ht="30">
      <c r="A618" s="298" t="s">
        <v>2555</v>
      </c>
      <c r="B618" s="733" t="s">
        <v>183</v>
      </c>
      <c r="C618" s="733"/>
      <c r="D618" s="733"/>
      <c r="E618" s="733"/>
      <c r="F618" s="733"/>
      <c r="G618" s="733"/>
      <c r="H618" s="579">
        <f>SUM(D619:D635)</f>
        <v>34</v>
      </c>
      <c r="I618" s="579">
        <f>COUNT(D619:D635)*2</f>
        <v>34</v>
      </c>
    </row>
    <row r="619" spans="1:10" ht="60">
      <c r="A619" s="177" t="s">
        <v>2554</v>
      </c>
      <c r="B619" s="40" t="s">
        <v>181</v>
      </c>
      <c r="C619" s="16" t="s">
        <v>180</v>
      </c>
      <c r="D619" s="516">
        <v>2</v>
      </c>
      <c r="E619" s="24" t="s">
        <v>49</v>
      </c>
      <c r="F619" s="25"/>
      <c r="G619" s="36"/>
      <c r="H619" s="579"/>
      <c r="I619" s="579"/>
    </row>
    <row r="620" spans="1:10" ht="30">
      <c r="A620" s="177"/>
      <c r="B620" s="40"/>
      <c r="C620" s="22" t="s">
        <v>179</v>
      </c>
      <c r="D620" s="515">
        <v>2</v>
      </c>
      <c r="E620" s="25" t="s">
        <v>156</v>
      </c>
      <c r="F620" s="25"/>
      <c r="G620" s="36"/>
      <c r="H620" s="579"/>
      <c r="I620" s="579"/>
    </row>
    <row r="621" spans="1:10" ht="63">
      <c r="A621" s="177" t="s">
        <v>2553</v>
      </c>
      <c r="B621" s="40" t="s">
        <v>176</v>
      </c>
      <c r="C621" s="54" t="s">
        <v>4416</v>
      </c>
      <c r="D621" s="515">
        <v>2</v>
      </c>
      <c r="E621" s="25" t="s">
        <v>49</v>
      </c>
      <c r="F621" s="25"/>
      <c r="G621" s="36"/>
      <c r="H621" s="579"/>
      <c r="I621" s="579"/>
    </row>
    <row r="622" spans="1:10" ht="51" customHeight="1">
      <c r="A622" s="177"/>
      <c r="B622" s="40"/>
      <c r="C622" s="54" t="s">
        <v>4415</v>
      </c>
      <c r="D622" s="515">
        <v>2</v>
      </c>
      <c r="E622" s="25" t="s">
        <v>49</v>
      </c>
      <c r="F622" s="25"/>
      <c r="G622" s="36"/>
      <c r="H622" s="579"/>
      <c r="I622" s="579"/>
    </row>
    <row r="623" spans="1:10" ht="51.75" customHeight="1">
      <c r="A623" s="177"/>
      <c r="B623" s="40"/>
      <c r="C623" s="54" t="s">
        <v>4414</v>
      </c>
      <c r="D623" s="515">
        <v>2</v>
      </c>
      <c r="E623" s="25" t="s">
        <v>49</v>
      </c>
      <c r="F623" s="25"/>
      <c r="G623" s="36"/>
      <c r="H623" s="579"/>
      <c r="I623" s="579"/>
    </row>
    <row r="624" spans="1:10" ht="51.75" customHeight="1">
      <c r="A624" s="177"/>
      <c r="B624" s="40"/>
      <c r="C624" s="54" t="s">
        <v>4413</v>
      </c>
      <c r="D624" s="515">
        <v>2</v>
      </c>
      <c r="E624" s="25" t="s">
        <v>49</v>
      </c>
      <c r="F624" s="25"/>
      <c r="G624" s="36"/>
      <c r="H624" s="579"/>
      <c r="I624" s="579"/>
    </row>
    <row r="625" spans="1:9" ht="52.5" customHeight="1">
      <c r="A625" s="177"/>
      <c r="B625" s="40"/>
      <c r="C625" s="54" t="s">
        <v>4412</v>
      </c>
      <c r="D625" s="515">
        <v>2</v>
      </c>
      <c r="E625" s="25" t="s">
        <v>49</v>
      </c>
      <c r="F625" s="25"/>
      <c r="G625" s="36"/>
      <c r="H625" s="579"/>
      <c r="I625" s="579"/>
    </row>
    <row r="626" spans="1:9" ht="60">
      <c r="A626" s="177"/>
      <c r="B626" s="40"/>
      <c r="C626" s="54" t="s">
        <v>4411</v>
      </c>
      <c r="D626" s="515">
        <v>2</v>
      </c>
      <c r="E626" s="25" t="s">
        <v>49</v>
      </c>
      <c r="F626" s="25"/>
      <c r="G626" s="36"/>
      <c r="H626" s="579"/>
      <c r="I626" s="579"/>
    </row>
    <row r="627" spans="1:9" ht="45">
      <c r="A627" s="177"/>
      <c r="B627" s="40"/>
      <c r="C627" s="54" t="s">
        <v>4410</v>
      </c>
      <c r="D627" s="515">
        <v>2</v>
      </c>
      <c r="E627" s="25" t="s">
        <v>49</v>
      </c>
      <c r="F627" s="25"/>
      <c r="G627" s="36"/>
      <c r="H627" s="579"/>
      <c r="I627" s="579"/>
    </row>
    <row r="628" spans="1:9" ht="62.25" customHeight="1">
      <c r="A628" s="177"/>
      <c r="B628" s="40"/>
      <c r="C628" s="54" t="s">
        <v>4409</v>
      </c>
      <c r="D628" s="515">
        <v>2</v>
      </c>
      <c r="E628" s="25" t="s">
        <v>49</v>
      </c>
      <c r="F628" s="25"/>
      <c r="G628" s="36"/>
      <c r="H628" s="579"/>
      <c r="I628" s="579"/>
    </row>
    <row r="629" spans="1:9" ht="64.5" customHeight="1">
      <c r="A629" s="177"/>
      <c r="B629" s="40"/>
      <c r="C629" s="54" t="s">
        <v>4408</v>
      </c>
      <c r="D629" s="515">
        <v>2</v>
      </c>
      <c r="E629" s="25" t="s">
        <v>49</v>
      </c>
      <c r="F629" s="25"/>
      <c r="G629" s="36"/>
      <c r="H629" s="579"/>
      <c r="I629" s="579"/>
    </row>
    <row r="630" spans="1:9" ht="60">
      <c r="A630" s="177"/>
      <c r="B630" s="40"/>
      <c r="C630" s="54" t="s">
        <v>4407</v>
      </c>
      <c r="D630" s="515">
        <v>2</v>
      </c>
      <c r="E630" s="25" t="s">
        <v>49</v>
      </c>
      <c r="F630" s="25"/>
      <c r="G630" s="36"/>
      <c r="H630" s="579"/>
      <c r="I630" s="579"/>
    </row>
    <row r="631" spans="1:9" ht="79.5" customHeight="1">
      <c r="A631" s="177"/>
      <c r="B631" s="40"/>
      <c r="C631" s="54" t="s">
        <v>4406</v>
      </c>
      <c r="D631" s="515">
        <v>2</v>
      </c>
      <c r="E631" s="25" t="s">
        <v>49</v>
      </c>
      <c r="F631" s="25"/>
      <c r="G631" s="36"/>
      <c r="H631" s="579"/>
      <c r="I631" s="579"/>
    </row>
    <row r="632" spans="1:9" ht="60">
      <c r="A632" s="177"/>
      <c r="B632" s="40"/>
      <c r="C632" s="54" t="s">
        <v>4405</v>
      </c>
      <c r="D632" s="515">
        <v>2</v>
      </c>
      <c r="E632" s="25" t="s">
        <v>49</v>
      </c>
      <c r="F632" s="25"/>
      <c r="G632" s="36"/>
      <c r="H632" s="579"/>
      <c r="I632" s="579"/>
    </row>
    <row r="633" spans="1:9" ht="45">
      <c r="A633" s="177"/>
      <c r="B633" s="40"/>
      <c r="C633" s="54" t="s">
        <v>4404</v>
      </c>
      <c r="D633" s="515">
        <v>2</v>
      </c>
      <c r="E633" s="25" t="s">
        <v>49</v>
      </c>
      <c r="F633" s="25"/>
      <c r="G633" s="36"/>
      <c r="H633" s="579"/>
      <c r="I633" s="579"/>
    </row>
    <row r="634" spans="1:9" ht="47.25">
      <c r="A634" s="177" t="s">
        <v>2542</v>
      </c>
      <c r="B634" s="40" t="s">
        <v>161</v>
      </c>
      <c r="C634" s="54" t="s">
        <v>160</v>
      </c>
      <c r="D634" s="515">
        <v>2</v>
      </c>
      <c r="E634" s="25" t="s">
        <v>106</v>
      </c>
      <c r="F634" s="25"/>
      <c r="G634" s="36"/>
      <c r="H634" s="579"/>
      <c r="I634" s="579"/>
    </row>
    <row r="635" spans="1:9" ht="66" customHeight="1">
      <c r="A635" s="177" t="s">
        <v>2541</v>
      </c>
      <c r="B635" s="40" t="s">
        <v>158</v>
      </c>
      <c r="C635" s="305" t="s">
        <v>157</v>
      </c>
      <c r="D635" s="515">
        <v>2</v>
      </c>
      <c r="E635" s="25" t="s">
        <v>156</v>
      </c>
      <c r="F635" s="22" t="s">
        <v>4403</v>
      </c>
      <c r="G635" s="36"/>
      <c r="H635" s="579"/>
      <c r="I635" s="579"/>
    </row>
    <row r="636" spans="1:9" ht="25.15" customHeight="1">
      <c r="A636" s="298" t="s">
        <v>2539</v>
      </c>
      <c r="B636" s="733" t="s">
        <v>153</v>
      </c>
      <c r="C636" s="733"/>
      <c r="D636" s="733"/>
      <c r="E636" s="733"/>
      <c r="F636" s="733"/>
      <c r="G636" s="733"/>
      <c r="H636" s="579">
        <f>SUM(D637:D639)</f>
        <v>6</v>
      </c>
      <c r="I636" s="579">
        <f>COUNT(D637:D639)*2</f>
        <v>6</v>
      </c>
    </row>
    <row r="637" spans="1:9" ht="31.5">
      <c r="A637" s="177" t="s">
        <v>2538</v>
      </c>
      <c r="B637" s="40" t="s">
        <v>151</v>
      </c>
      <c r="C637" s="49" t="s">
        <v>150</v>
      </c>
      <c r="D637" s="515">
        <v>2</v>
      </c>
      <c r="E637" s="25" t="s">
        <v>106</v>
      </c>
      <c r="F637" s="25"/>
      <c r="G637" s="36"/>
      <c r="H637" s="579"/>
      <c r="I637" s="579"/>
    </row>
    <row r="638" spans="1:9" ht="47.25">
      <c r="A638" s="177" t="s">
        <v>2537</v>
      </c>
      <c r="B638" s="40" t="s">
        <v>148</v>
      </c>
      <c r="C638" s="54" t="s">
        <v>147</v>
      </c>
      <c r="D638" s="515">
        <v>2</v>
      </c>
      <c r="E638" s="25" t="s">
        <v>106</v>
      </c>
      <c r="F638" s="25"/>
      <c r="G638" s="36"/>
      <c r="H638" s="579"/>
      <c r="I638" s="579"/>
    </row>
    <row r="639" spans="1:9" ht="47.25">
      <c r="A639" s="177" t="s">
        <v>146</v>
      </c>
      <c r="B639" s="40" t="s">
        <v>145</v>
      </c>
      <c r="C639" s="22" t="s">
        <v>144</v>
      </c>
      <c r="D639" s="515">
        <v>2</v>
      </c>
      <c r="E639" s="25" t="s">
        <v>106</v>
      </c>
      <c r="F639" s="25"/>
      <c r="G639" s="36"/>
      <c r="H639" s="579"/>
      <c r="I639" s="579"/>
    </row>
    <row r="640" spans="1:9" ht="30">
      <c r="A640" s="298" t="s">
        <v>2535</v>
      </c>
      <c r="B640" s="733" t="s">
        <v>142</v>
      </c>
      <c r="C640" s="733"/>
      <c r="D640" s="733"/>
      <c r="E640" s="733"/>
      <c r="F640" s="733"/>
      <c r="G640" s="733"/>
      <c r="H640" s="579">
        <f>SUM(D641:D647)</f>
        <v>14</v>
      </c>
      <c r="I640" s="579">
        <f>COUNT(D641:D647)*2</f>
        <v>14</v>
      </c>
    </row>
    <row r="641" spans="1:10" ht="31.5">
      <c r="A641" s="177" t="s">
        <v>2534</v>
      </c>
      <c r="B641" s="28" t="s">
        <v>140</v>
      </c>
      <c r="C641" s="54" t="s">
        <v>139</v>
      </c>
      <c r="D641" s="515">
        <v>2</v>
      </c>
      <c r="E641" s="25" t="s">
        <v>120</v>
      </c>
      <c r="F641" s="25"/>
      <c r="G641" s="36"/>
      <c r="H641" s="579"/>
      <c r="I641" s="579"/>
    </row>
    <row r="642" spans="1:10" ht="47.25">
      <c r="A642" s="177" t="s">
        <v>138</v>
      </c>
      <c r="B642" s="28" t="s">
        <v>137</v>
      </c>
      <c r="C642" s="54" t="s">
        <v>136</v>
      </c>
      <c r="D642" s="515">
        <v>2</v>
      </c>
      <c r="E642" s="25" t="s">
        <v>120</v>
      </c>
      <c r="F642" s="25"/>
      <c r="G642" s="36"/>
      <c r="H642" s="579"/>
      <c r="I642" s="579"/>
    </row>
    <row r="643" spans="1:10" ht="30">
      <c r="A643" s="177"/>
      <c r="B643" s="28"/>
      <c r="C643" s="54" t="s">
        <v>135</v>
      </c>
      <c r="D643" s="515">
        <v>2</v>
      </c>
      <c r="E643" s="25" t="s">
        <v>120</v>
      </c>
      <c r="F643" s="25"/>
      <c r="G643" s="36"/>
      <c r="H643" s="579"/>
      <c r="I643" s="579"/>
    </row>
    <row r="644" spans="1:10" ht="30">
      <c r="A644" s="177"/>
      <c r="B644" s="28"/>
      <c r="C644" s="54" t="s">
        <v>1789</v>
      </c>
      <c r="D644" s="515">
        <v>2</v>
      </c>
      <c r="E644" s="25" t="s">
        <v>120</v>
      </c>
      <c r="F644" s="25"/>
      <c r="G644" s="36"/>
      <c r="H644" s="579"/>
      <c r="I644" s="579"/>
    </row>
    <row r="645" spans="1:10" ht="47.25">
      <c r="A645" s="177" t="s">
        <v>134</v>
      </c>
      <c r="B645" s="32" t="s">
        <v>133</v>
      </c>
      <c r="C645" s="16" t="s">
        <v>132</v>
      </c>
      <c r="D645" s="515">
        <v>2</v>
      </c>
      <c r="E645" s="25" t="s">
        <v>120</v>
      </c>
      <c r="F645" s="25"/>
      <c r="G645" s="36"/>
      <c r="H645" s="579"/>
      <c r="I645" s="579"/>
    </row>
    <row r="646" spans="1:10" ht="47.25">
      <c r="A646" s="177" t="s">
        <v>2530</v>
      </c>
      <c r="B646" s="28" t="s">
        <v>130</v>
      </c>
      <c r="C646" s="281" t="s">
        <v>129</v>
      </c>
      <c r="D646" s="515">
        <v>2</v>
      </c>
      <c r="E646" s="25" t="s">
        <v>120</v>
      </c>
      <c r="F646" s="25"/>
      <c r="G646" s="36"/>
      <c r="H646" s="579"/>
      <c r="I646" s="579"/>
    </row>
    <row r="647" spans="1:10" ht="63">
      <c r="A647" s="177" t="s">
        <v>2529</v>
      </c>
      <c r="B647" s="28" t="s">
        <v>127</v>
      </c>
      <c r="C647" s="54" t="s">
        <v>126</v>
      </c>
      <c r="D647" s="515">
        <v>2</v>
      </c>
      <c r="E647" s="25" t="s">
        <v>120</v>
      </c>
      <c r="F647" s="25"/>
      <c r="G647" s="36"/>
      <c r="H647" s="579"/>
      <c r="I647" s="579"/>
    </row>
    <row r="648" spans="1:10" ht="30" customHeight="1">
      <c r="A648" s="298" t="s">
        <v>2528</v>
      </c>
      <c r="B648" s="704" t="s">
        <v>5134</v>
      </c>
      <c r="C648" s="705"/>
      <c r="D648" s="705"/>
      <c r="E648" s="705"/>
      <c r="F648" s="705"/>
      <c r="G648" s="705"/>
      <c r="H648" s="579">
        <f>SUM(D649:D652)</f>
        <v>6</v>
      </c>
      <c r="I648" s="579">
        <f>COUNT(D649:D652)*2</f>
        <v>6</v>
      </c>
    </row>
    <row r="649" spans="1:10" ht="31.5" hidden="1">
      <c r="A649" s="20" t="s">
        <v>123</v>
      </c>
      <c r="B649" s="116" t="s">
        <v>122</v>
      </c>
      <c r="C649" s="114"/>
      <c r="D649" s="114"/>
      <c r="E649" s="114"/>
      <c r="F649" s="114"/>
      <c r="G649" s="114"/>
      <c r="H649" s="509"/>
      <c r="I649" s="509"/>
      <c r="J649" s="8"/>
    </row>
    <row r="650" spans="1:10" ht="135">
      <c r="A650" s="298" t="s">
        <v>117</v>
      </c>
      <c r="B650" s="29" t="s">
        <v>5144</v>
      </c>
      <c r="C650" s="29" t="s">
        <v>5145</v>
      </c>
      <c r="D650" s="662">
        <v>2</v>
      </c>
      <c r="E650" s="25" t="s">
        <v>106</v>
      </c>
      <c r="F650" s="663" t="s">
        <v>5146</v>
      </c>
      <c r="G650" s="36"/>
      <c r="H650" s="579"/>
      <c r="I650" s="579"/>
    </row>
    <row r="651" spans="1:10" ht="105">
      <c r="A651" s="298" t="s">
        <v>5147</v>
      </c>
      <c r="B651" s="29" t="s">
        <v>5148</v>
      </c>
      <c r="C651" s="29" t="s">
        <v>5149</v>
      </c>
      <c r="D651" s="662">
        <v>2</v>
      </c>
      <c r="E651" s="25" t="s">
        <v>106</v>
      </c>
      <c r="F651" s="663" t="s">
        <v>5150</v>
      </c>
      <c r="G651" s="36"/>
      <c r="H651" s="579"/>
      <c r="I651" s="579"/>
    </row>
    <row r="652" spans="1:10" ht="165">
      <c r="A652" s="298" t="s">
        <v>5155</v>
      </c>
      <c r="B652" s="29" t="s">
        <v>5156</v>
      </c>
      <c r="C652" s="29" t="s">
        <v>5157</v>
      </c>
      <c r="D652" s="662">
        <v>2</v>
      </c>
      <c r="E652" s="25" t="s">
        <v>106</v>
      </c>
      <c r="F652" s="663" t="s">
        <v>5158</v>
      </c>
      <c r="G652" s="36"/>
      <c r="H652" s="579"/>
      <c r="I652" s="579"/>
    </row>
    <row r="653" spans="1:10" ht="30">
      <c r="A653" s="298" t="s">
        <v>2525</v>
      </c>
      <c r="B653" s="733" t="s">
        <v>115</v>
      </c>
      <c r="C653" s="733"/>
      <c r="D653" s="733"/>
      <c r="E653" s="733"/>
      <c r="F653" s="733"/>
      <c r="G653" s="733"/>
      <c r="H653" s="579">
        <f>SUM(D654:D656)</f>
        <v>6</v>
      </c>
      <c r="I653" s="579">
        <f>COUNT(D654:D656)*2</f>
        <v>6</v>
      </c>
    </row>
    <row r="654" spans="1:10" ht="47.25">
      <c r="A654" s="177" t="s">
        <v>2524</v>
      </c>
      <c r="B654" s="112" t="s">
        <v>113</v>
      </c>
      <c r="C654" s="22" t="s">
        <v>5242</v>
      </c>
      <c r="D654" s="659">
        <v>2</v>
      </c>
      <c r="E654" s="25" t="s">
        <v>110</v>
      </c>
      <c r="F654" s="25" t="s">
        <v>5243</v>
      </c>
      <c r="G654" s="36"/>
      <c r="H654" s="579"/>
      <c r="I654" s="579"/>
    </row>
    <row r="655" spans="1:10" ht="30">
      <c r="A655" s="248"/>
      <c r="B655" s="112"/>
      <c r="C655" s="22" t="s">
        <v>5258</v>
      </c>
      <c r="D655" s="659">
        <v>2</v>
      </c>
      <c r="E655" s="25" t="s">
        <v>110</v>
      </c>
      <c r="F655" s="25" t="s">
        <v>5259</v>
      </c>
      <c r="G655" s="36"/>
      <c r="H655" s="579"/>
      <c r="I655" s="579"/>
    </row>
    <row r="656" spans="1:10" ht="45">
      <c r="A656" s="482" t="s">
        <v>2523</v>
      </c>
      <c r="B656" s="112" t="s">
        <v>107</v>
      </c>
      <c r="C656" s="25" t="s">
        <v>5313</v>
      </c>
      <c r="D656" s="659">
        <v>2</v>
      </c>
      <c r="E656" s="25" t="s">
        <v>106</v>
      </c>
      <c r="F656" s="22" t="s">
        <v>5260</v>
      </c>
      <c r="G656" s="36"/>
      <c r="H656" s="579"/>
      <c r="I656" s="579"/>
    </row>
    <row r="657" spans="1:9" ht="15.75" hidden="1">
      <c r="A657" s="611" t="s">
        <v>5160</v>
      </c>
      <c r="B657" s="753" t="s">
        <v>5244</v>
      </c>
      <c r="C657" s="754"/>
      <c r="D657" s="754"/>
      <c r="E657" s="754"/>
      <c r="F657" s="754"/>
      <c r="G657" s="760"/>
      <c r="H657" s="651">
        <f>SUM(D658:D663)</f>
        <v>0</v>
      </c>
      <c r="I657" s="651">
        <f>COUNT(D658:D663)*2</f>
        <v>0</v>
      </c>
    </row>
    <row r="658" spans="1:9" ht="60" hidden="1">
      <c r="A658" s="611" t="s">
        <v>5162</v>
      </c>
      <c r="B658" s="21" t="s">
        <v>5163</v>
      </c>
      <c r="C658" s="21"/>
      <c r="D658" s="613"/>
      <c r="E658" s="21"/>
      <c r="F658" s="21"/>
      <c r="G658" s="654"/>
      <c r="H658" s="650"/>
      <c r="I658" s="650"/>
    </row>
    <row r="659" spans="1:9" ht="60" hidden="1">
      <c r="A659" s="611" t="s">
        <v>5166</v>
      </c>
      <c r="B659" s="21" t="s">
        <v>5167</v>
      </c>
      <c r="C659" s="21"/>
      <c r="D659" s="613"/>
      <c r="E659" s="21"/>
      <c r="F659" s="21"/>
      <c r="G659" s="654"/>
      <c r="H659" s="650"/>
      <c r="I659" s="650"/>
    </row>
    <row r="660" spans="1:9" ht="60" hidden="1">
      <c r="A660" s="611" t="s">
        <v>5170</v>
      </c>
      <c r="B660" s="21" t="s">
        <v>5171</v>
      </c>
      <c r="C660" s="21"/>
      <c r="D660" s="613"/>
      <c r="E660" s="21"/>
      <c r="F660" s="21"/>
      <c r="G660" s="654"/>
      <c r="H660" s="650"/>
      <c r="I660" s="650"/>
    </row>
    <row r="661" spans="1:9" ht="90" hidden="1">
      <c r="A661" s="611" t="s">
        <v>5174</v>
      </c>
      <c r="B661" s="21" t="s">
        <v>5175</v>
      </c>
      <c r="C661" s="21"/>
      <c r="D661" s="613"/>
      <c r="E661" s="21"/>
      <c r="F661" s="21"/>
      <c r="G661" s="654"/>
      <c r="H661" s="650"/>
      <c r="I661" s="650"/>
    </row>
    <row r="662" spans="1:9" ht="30" hidden="1">
      <c r="A662" s="611" t="s">
        <v>5178</v>
      </c>
      <c r="B662" s="21" t="s">
        <v>5179</v>
      </c>
      <c r="C662" s="21"/>
      <c r="D662" s="613"/>
      <c r="E662" s="21"/>
      <c r="F662" s="21"/>
      <c r="G662" s="654"/>
      <c r="H662" s="650"/>
      <c r="I662" s="650"/>
    </row>
    <row r="663" spans="1:9" ht="30" hidden="1">
      <c r="A663" s="611" t="s">
        <v>5182</v>
      </c>
      <c r="B663" s="21" t="s">
        <v>5183</v>
      </c>
      <c r="C663" s="21"/>
      <c r="D663" s="613"/>
      <c r="E663" s="21"/>
      <c r="F663" s="21"/>
      <c r="G663" s="654"/>
      <c r="H663" s="652"/>
      <c r="I663" s="652"/>
    </row>
    <row r="664" spans="1:9" ht="30">
      <c r="A664" s="624" t="s">
        <v>5186</v>
      </c>
      <c r="B664" s="761" t="s">
        <v>5187</v>
      </c>
      <c r="C664" s="762"/>
      <c r="D664" s="763"/>
      <c r="E664" s="762"/>
      <c r="F664" s="762"/>
      <c r="G664" s="762"/>
      <c r="H664" s="656">
        <f>SUM(D665:D674)</f>
        <v>2</v>
      </c>
      <c r="I664" s="656">
        <f>COUNT(D665:D674)*2</f>
        <v>2</v>
      </c>
    </row>
    <row r="665" spans="1:9" ht="90" hidden="1">
      <c r="A665" s="611" t="s">
        <v>5245</v>
      </c>
      <c r="B665" s="21" t="s">
        <v>5189</v>
      </c>
      <c r="C665" s="21"/>
      <c r="D665" s="613"/>
      <c r="E665" s="21"/>
      <c r="F665" s="21"/>
      <c r="G665" s="654"/>
      <c r="H665" s="651"/>
      <c r="I665" s="651"/>
    </row>
    <row r="666" spans="1:9" ht="75" hidden="1">
      <c r="A666" s="611" t="s">
        <v>5246</v>
      </c>
      <c r="B666" s="21" t="s">
        <v>5193</v>
      </c>
      <c r="C666" s="21"/>
      <c r="D666" s="613"/>
      <c r="E666" s="21"/>
      <c r="F666" s="21"/>
      <c r="G666" s="654"/>
      <c r="H666" s="650"/>
      <c r="I666" s="650"/>
    </row>
    <row r="667" spans="1:9" ht="75" hidden="1">
      <c r="A667" s="611" t="s">
        <v>5247</v>
      </c>
      <c r="B667" s="21" t="s">
        <v>5197</v>
      </c>
      <c r="C667" s="21"/>
      <c r="D667" s="613"/>
      <c r="E667" s="21"/>
      <c r="F667" s="21"/>
      <c r="G667" s="654"/>
      <c r="H667" s="650"/>
      <c r="I667" s="650"/>
    </row>
    <row r="668" spans="1:9" ht="45" hidden="1">
      <c r="A668" s="611" t="s">
        <v>5248</v>
      </c>
      <c r="B668" s="21" t="s">
        <v>5201</v>
      </c>
      <c r="C668" s="21"/>
      <c r="D668" s="613"/>
      <c r="E668" s="21"/>
      <c r="F668" s="21"/>
      <c r="G668" s="654"/>
      <c r="H668" s="650"/>
      <c r="I668" s="650"/>
    </row>
    <row r="669" spans="1:9" ht="60" hidden="1">
      <c r="A669" s="611" t="s">
        <v>5249</v>
      </c>
      <c r="B669" s="21" t="s">
        <v>5205</v>
      </c>
      <c r="C669" s="21"/>
      <c r="D669" s="613"/>
      <c r="E669" s="21"/>
      <c r="F669" s="21"/>
      <c r="G669" s="654"/>
      <c r="H669" s="652"/>
      <c r="I669" s="652"/>
    </row>
    <row r="670" spans="1:9" ht="90">
      <c r="A670" s="482" t="s">
        <v>5250</v>
      </c>
      <c r="B670" s="29" t="s">
        <v>5251</v>
      </c>
      <c r="C670" s="29" t="s">
        <v>5252</v>
      </c>
      <c r="D670" s="660">
        <v>2</v>
      </c>
      <c r="E670" s="110" t="s">
        <v>106</v>
      </c>
      <c r="F670" s="29" t="s">
        <v>5253</v>
      </c>
      <c r="G670" s="661"/>
      <c r="H670" s="656"/>
      <c r="I670" s="656"/>
    </row>
    <row r="671" spans="1:9" ht="90" hidden="1">
      <c r="A671" s="20" t="s">
        <v>5254</v>
      </c>
      <c r="B671" s="21" t="s">
        <v>5213</v>
      </c>
      <c r="C671" s="21"/>
      <c r="D671" s="613"/>
      <c r="E671" s="21"/>
      <c r="F671" s="21"/>
      <c r="G671" s="654"/>
      <c r="H671" s="651"/>
      <c r="I671" s="651"/>
    </row>
    <row r="672" spans="1:9" ht="45" hidden="1">
      <c r="A672" s="20" t="s">
        <v>5255</v>
      </c>
      <c r="B672" s="21" t="s">
        <v>5217</v>
      </c>
      <c r="C672" s="21"/>
      <c r="D672" s="613"/>
      <c r="E672" s="21"/>
      <c r="F672" s="21"/>
      <c r="G672" s="654"/>
      <c r="H672" s="650"/>
      <c r="I672" s="650"/>
    </row>
    <row r="673" spans="1:10" ht="45" hidden="1">
      <c r="A673" s="20" t="s">
        <v>5256</v>
      </c>
      <c r="B673" s="21" t="s">
        <v>5221</v>
      </c>
      <c r="C673" s="21"/>
      <c r="D673" s="613"/>
      <c r="E673" s="21"/>
      <c r="F673" s="21"/>
      <c r="G673" s="654"/>
      <c r="H673" s="650"/>
      <c r="I673" s="650"/>
    </row>
    <row r="674" spans="1:10" ht="60" hidden="1">
      <c r="A674" s="20" t="s">
        <v>5257</v>
      </c>
      <c r="B674" s="21" t="s">
        <v>5225</v>
      </c>
      <c r="C674" s="21"/>
      <c r="D674" s="613"/>
      <c r="E674" s="21"/>
      <c r="F674" s="21"/>
      <c r="G674" s="654"/>
      <c r="H674" s="652"/>
      <c r="I674" s="652"/>
    </row>
    <row r="675" spans="1:10" ht="21">
      <c r="A675" s="492"/>
      <c r="B675" s="740" t="s">
        <v>105</v>
      </c>
      <c r="C675" s="740"/>
      <c r="D675" s="740"/>
      <c r="E675" s="740"/>
      <c r="F675" s="740"/>
      <c r="G675" s="740"/>
      <c r="H675" s="579">
        <f>H676+H687+H694+H698</f>
        <v>34</v>
      </c>
      <c r="I675" s="579">
        <f>I676+I687+I694+I698</f>
        <v>34</v>
      </c>
    </row>
    <row r="676" spans="1:10" ht="18.75">
      <c r="A676" s="493" t="s">
        <v>2522</v>
      </c>
      <c r="B676" s="733" t="s">
        <v>103</v>
      </c>
      <c r="C676" s="733"/>
      <c r="D676" s="733"/>
      <c r="E676" s="733"/>
      <c r="F676" s="733"/>
      <c r="G676" s="733"/>
      <c r="H676" s="579">
        <f>SUM(D677:D686)</f>
        <v>16</v>
      </c>
      <c r="I676" s="579">
        <f>COUNT(D677:D686)*2</f>
        <v>16</v>
      </c>
    </row>
    <row r="677" spans="1:10" ht="30">
      <c r="A677" s="177" t="s">
        <v>2521</v>
      </c>
      <c r="B677" s="22" t="s">
        <v>101</v>
      </c>
      <c r="C677" s="22" t="s">
        <v>4402</v>
      </c>
      <c r="D677" s="515">
        <v>2</v>
      </c>
      <c r="E677" s="13" t="s">
        <v>49</v>
      </c>
      <c r="F677" s="13"/>
      <c r="G677" s="108"/>
      <c r="H677" s="579"/>
      <c r="I677" s="579"/>
    </row>
    <row r="678" spans="1:10">
      <c r="A678" s="177"/>
      <c r="B678" s="22"/>
      <c r="C678" s="22" t="s">
        <v>4401</v>
      </c>
      <c r="D678" s="515">
        <v>2</v>
      </c>
      <c r="E678" s="13" t="s">
        <v>49</v>
      </c>
      <c r="F678" s="13"/>
      <c r="G678" s="108"/>
      <c r="H678" s="579"/>
      <c r="I678" s="579"/>
    </row>
    <row r="679" spans="1:10" ht="54" customHeight="1">
      <c r="A679" s="177"/>
      <c r="B679" s="22"/>
      <c r="C679" s="22" t="s">
        <v>4400</v>
      </c>
      <c r="D679" s="515">
        <v>2</v>
      </c>
      <c r="E679" s="13" t="s">
        <v>49</v>
      </c>
      <c r="F679" s="13"/>
      <c r="G679" s="108"/>
      <c r="H679" s="579"/>
      <c r="I679" s="579"/>
    </row>
    <row r="680" spans="1:10" ht="45">
      <c r="A680" s="177"/>
      <c r="B680" s="22"/>
      <c r="C680" s="22" t="s">
        <v>4399</v>
      </c>
      <c r="D680" s="515">
        <v>2</v>
      </c>
      <c r="E680" s="13" t="s">
        <v>49</v>
      </c>
      <c r="F680" s="13"/>
      <c r="G680" s="108"/>
      <c r="H680" s="579"/>
      <c r="I680" s="579"/>
    </row>
    <row r="681" spans="1:10" ht="50.25" customHeight="1">
      <c r="A681" s="177"/>
      <c r="B681" s="22"/>
      <c r="C681" s="22" t="s">
        <v>4398</v>
      </c>
      <c r="D681" s="515">
        <v>2</v>
      </c>
      <c r="E681" s="13" t="s">
        <v>49</v>
      </c>
      <c r="F681" s="13"/>
      <c r="G681" s="108"/>
      <c r="H681" s="579"/>
      <c r="I681" s="579"/>
    </row>
    <row r="682" spans="1:10" ht="51" hidden="1" customHeight="1">
      <c r="A682" s="514"/>
      <c r="B682" s="22"/>
      <c r="C682" s="22" t="s">
        <v>4397</v>
      </c>
      <c r="D682" s="515"/>
      <c r="E682" s="13" t="s">
        <v>49</v>
      </c>
      <c r="F682" s="13"/>
      <c r="G682" s="108"/>
      <c r="H682" s="511"/>
      <c r="I682" s="511"/>
      <c r="J682" s="8"/>
    </row>
    <row r="683" spans="1:10" ht="60">
      <c r="A683" s="177"/>
      <c r="B683" s="22"/>
      <c r="C683" s="305" t="s">
        <v>4396</v>
      </c>
      <c r="D683" s="515">
        <v>2</v>
      </c>
      <c r="E683" s="13" t="s">
        <v>49</v>
      </c>
      <c r="F683" s="29" t="s">
        <v>4395</v>
      </c>
      <c r="G683" s="108"/>
      <c r="H683" s="579"/>
      <c r="I683" s="579"/>
    </row>
    <row r="684" spans="1:10" ht="30">
      <c r="A684" s="177"/>
      <c r="B684" s="22"/>
      <c r="C684" s="22" t="s">
        <v>4394</v>
      </c>
      <c r="D684" s="515">
        <v>2</v>
      </c>
      <c r="E684" s="13" t="s">
        <v>49</v>
      </c>
      <c r="F684" s="13"/>
      <c r="G684" s="108"/>
      <c r="H684" s="579"/>
      <c r="I684" s="579"/>
    </row>
    <row r="685" spans="1:10" ht="30">
      <c r="A685" s="177" t="s">
        <v>2510</v>
      </c>
      <c r="B685" s="22" t="s">
        <v>93</v>
      </c>
      <c r="C685" s="281" t="s">
        <v>1836</v>
      </c>
      <c r="D685" s="515">
        <v>2</v>
      </c>
      <c r="E685" s="13" t="s">
        <v>49</v>
      </c>
      <c r="F685" s="13"/>
      <c r="G685" s="108"/>
      <c r="H685" s="579"/>
      <c r="I685" s="579"/>
    </row>
    <row r="686" spans="1:10" ht="60" hidden="1">
      <c r="A686" s="20" t="s">
        <v>4393</v>
      </c>
      <c r="B686" s="118" t="s">
        <v>90</v>
      </c>
      <c r="C686" s="497"/>
      <c r="D686" s="498"/>
      <c r="E686" s="498" t="s">
        <v>49</v>
      </c>
      <c r="F686" s="498"/>
      <c r="G686" s="498"/>
      <c r="H686" s="509"/>
      <c r="I686" s="509"/>
      <c r="J686" s="8"/>
    </row>
    <row r="687" spans="1:10" ht="18.75">
      <c r="A687" s="177" t="s">
        <v>2507</v>
      </c>
      <c r="B687" s="733" t="s">
        <v>88</v>
      </c>
      <c r="C687" s="733"/>
      <c r="D687" s="733"/>
      <c r="E687" s="733"/>
      <c r="F687" s="733"/>
      <c r="G687" s="733"/>
      <c r="H687" s="579">
        <f>SUM(D688:D693)</f>
        <v>10</v>
      </c>
      <c r="I687" s="579">
        <f>COUNT(D688:D693)*2</f>
        <v>10</v>
      </c>
    </row>
    <row r="688" spans="1:10" ht="30">
      <c r="A688" s="177" t="s">
        <v>2506</v>
      </c>
      <c r="B688" s="22" t="s">
        <v>86</v>
      </c>
      <c r="C688" s="22" t="s">
        <v>4392</v>
      </c>
      <c r="D688" s="515">
        <v>2</v>
      </c>
      <c r="E688" s="13" t="s">
        <v>49</v>
      </c>
      <c r="F688" s="13"/>
      <c r="G688" s="108"/>
      <c r="H688" s="579"/>
      <c r="I688" s="579"/>
    </row>
    <row r="689" spans="1:10" ht="30" customHeight="1">
      <c r="A689" s="177"/>
      <c r="B689" s="22"/>
      <c r="C689" s="22" t="s">
        <v>4391</v>
      </c>
      <c r="D689" s="515">
        <v>2</v>
      </c>
      <c r="E689" s="13" t="s">
        <v>49</v>
      </c>
      <c r="F689" s="13"/>
      <c r="G689" s="108"/>
      <c r="H689" s="579"/>
      <c r="I689" s="579"/>
    </row>
    <row r="690" spans="1:10" ht="47.25" customHeight="1">
      <c r="A690" s="177"/>
      <c r="B690" s="22"/>
      <c r="C690" s="305" t="s">
        <v>4390</v>
      </c>
      <c r="D690" s="515">
        <v>2</v>
      </c>
      <c r="E690" s="13" t="s">
        <v>49</v>
      </c>
      <c r="F690" s="13"/>
      <c r="G690" s="108"/>
      <c r="H690" s="579"/>
      <c r="I690" s="579"/>
    </row>
    <row r="691" spans="1:10" ht="45">
      <c r="A691" s="177"/>
      <c r="B691" s="22"/>
      <c r="C691" s="306" t="s">
        <v>4389</v>
      </c>
      <c r="D691" s="515">
        <v>2</v>
      </c>
      <c r="E691" s="13" t="s">
        <v>49</v>
      </c>
      <c r="F691" s="29" t="s">
        <v>4388</v>
      </c>
      <c r="G691" s="108"/>
      <c r="H691" s="579"/>
      <c r="I691" s="579"/>
    </row>
    <row r="692" spans="1:10" ht="60">
      <c r="A692" s="177"/>
      <c r="B692" s="22"/>
      <c r="C692" s="305" t="s">
        <v>4387</v>
      </c>
      <c r="D692" s="515">
        <v>2</v>
      </c>
      <c r="E692" s="13" t="s">
        <v>49</v>
      </c>
      <c r="F692" s="13"/>
      <c r="G692" s="108"/>
      <c r="H692" s="579"/>
      <c r="I692" s="579"/>
    </row>
    <row r="693" spans="1:10" ht="45" hidden="1">
      <c r="A693" s="20" t="s">
        <v>74</v>
      </c>
      <c r="B693" s="118" t="s">
        <v>73</v>
      </c>
      <c r="C693" s="497"/>
      <c r="D693" s="498"/>
      <c r="E693" s="498"/>
      <c r="F693" s="498"/>
      <c r="G693" s="498"/>
      <c r="H693" s="509"/>
      <c r="I693" s="509"/>
      <c r="J693" s="8"/>
    </row>
    <row r="694" spans="1:10" ht="18.75">
      <c r="A694" s="177" t="s">
        <v>2498</v>
      </c>
      <c r="B694" s="733" t="s">
        <v>71</v>
      </c>
      <c r="C694" s="733"/>
      <c r="D694" s="733"/>
      <c r="E694" s="733"/>
      <c r="F694" s="733"/>
      <c r="G694" s="733"/>
      <c r="H694" s="579">
        <f>SUM(D695:D697)</f>
        <v>4</v>
      </c>
      <c r="I694" s="579">
        <f>COUNT(D695:D697)*2</f>
        <v>4</v>
      </c>
    </row>
    <row r="695" spans="1:10" ht="45">
      <c r="A695" s="177" t="s">
        <v>2497</v>
      </c>
      <c r="B695" s="22" t="s">
        <v>69</v>
      </c>
      <c r="C695" s="22" t="s">
        <v>1440</v>
      </c>
      <c r="D695" s="515">
        <v>2</v>
      </c>
      <c r="E695" s="13" t="s">
        <v>49</v>
      </c>
      <c r="F695" s="13"/>
      <c r="G695" s="108"/>
      <c r="H695" s="579"/>
      <c r="I695" s="579"/>
    </row>
    <row r="696" spans="1:10" ht="45">
      <c r="A696" s="177"/>
      <c r="B696" s="22"/>
      <c r="C696" s="305" t="s">
        <v>4386</v>
      </c>
      <c r="D696" s="515">
        <v>2</v>
      </c>
      <c r="E696" s="13" t="s">
        <v>49</v>
      </c>
      <c r="F696" s="29" t="s">
        <v>4385</v>
      </c>
      <c r="G696" s="108"/>
      <c r="H696" s="579"/>
      <c r="I696" s="579"/>
    </row>
    <row r="697" spans="1:10" ht="45" hidden="1">
      <c r="A697" s="20" t="s">
        <v>62</v>
      </c>
      <c r="B697" s="118" t="s">
        <v>61</v>
      </c>
      <c r="C697" s="497"/>
      <c r="D697" s="498"/>
      <c r="E697" s="498"/>
      <c r="F697" s="498"/>
      <c r="G697" s="498"/>
      <c r="H697" s="509"/>
      <c r="I697" s="509"/>
      <c r="J697" s="8"/>
    </row>
    <row r="698" spans="1:10" ht="18.75">
      <c r="A698" s="177" t="s">
        <v>2486</v>
      </c>
      <c r="B698" s="733" t="s">
        <v>59</v>
      </c>
      <c r="C698" s="733"/>
      <c r="D698" s="733"/>
      <c r="E698" s="733"/>
      <c r="F698" s="733"/>
      <c r="G698" s="733"/>
      <c r="H698" s="579">
        <f>SUM(D699:D701)</f>
        <v>4</v>
      </c>
      <c r="I698" s="579">
        <f>COUNT(D699:D701)*2</f>
        <v>4</v>
      </c>
    </row>
    <row r="699" spans="1:10" ht="45">
      <c r="A699" s="177" t="s">
        <v>2485</v>
      </c>
      <c r="B699" s="22" t="s">
        <v>57</v>
      </c>
      <c r="C699" s="22" t="s">
        <v>4384</v>
      </c>
      <c r="D699" s="515">
        <v>2</v>
      </c>
      <c r="E699" s="13" t="s">
        <v>49</v>
      </c>
      <c r="F699" s="29" t="s">
        <v>4383</v>
      </c>
      <c r="G699" s="108"/>
      <c r="H699" s="579"/>
      <c r="I699" s="579"/>
    </row>
    <row r="700" spans="1:10" ht="45" hidden="1">
      <c r="A700" s="20" t="s">
        <v>48</v>
      </c>
      <c r="B700" s="118" t="s">
        <v>47</v>
      </c>
      <c r="C700" s="497"/>
      <c r="D700" s="114"/>
      <c r="E700" s="498"/>
      <c r="F700" s="498"/>
      <c r="G700" s="498"/>
      <c r="H700" s="509"/>
      <c r="I700" s="509"/>
      <c r="J700" s="8"/>
    </row>
    <row r="701" spans="1:10" ht="45">
      <c r="A701" s="248"/>
      <c r="B701" s="24"/>
      <c r="C701" s="305" t="s">
        <v>4382</v>
      </c>
      <c r="D701" s="515">
        <v>2</v>
      </c>
      <c r="E701" s="13" t="s">
        <v>49</v>
      </c>
      <c r="F701" s="29" t="s">
        <v>4381</v>
      </c>
      <c r="G701" s="23"/>
      <c r="H701" s="579"/>
      <c r="I701" s="579"/>
    </row>
    <row r="702" spans="1:10" hidden="1">
      <c r="A702" s="11" t="s">
        <v>4380</v>
      </c>
      <c r="D702" s="8"/>
      <c r="H702" s="509"/>
      <c r="I702" s="509"/>
      <c r="J702" s="8"/>
    </row>
    <row r="703" spans="1:10">
      <c r="A703" s="509"/>
      <c r="B703" s="509"/>
      <c r="C703" s="509"/>
      <c r="D703" s="519"/>
      <c r="E703" s="509"/>
      <c r="F703" s="509"/>
      <c r="H703" s="579"/>
      <c r="I703" s="579"/>
    </row>
    <row r="704" spans="1:10">
      <c r="A704" s="509"/>
      <c r="B704" s="509"/>
      <c r="C704" s="509"/>
      <c r="D704" s="519"/>
      <c r="E704" s="509"/>
      <c r="F704" s="509"/>
      <c r="G704" s="509"/>
      <c r="H704" s="579"/>
      <c r="I704" s="579"/>
    </row>
    <row r="705" spans="1:14">
      <c r="A705" s="509"/>
      <c r="B705" s="509"/>
      <c r="C705" s="509"/>
      <c r="D705" s="519"/>
      <c r="E705" s="509"/>
      <c r="F705" s="509"/>
      <c r="G705" s="509"/>
      <c r="H705" s="579"/>
      <c r="I705" s="579"/>
      <c r="K705" s="107"/>
      <c r="L705" s="107"/>
      <c r="M705" s="107"/>
      <c r="N705" s="107"/>
    </row>
    <row r="706" spans="1:14">
      <c r="A706" s="509"/>
      <c r="B706" s="509"/>
      <c r="C706" s="509"/>
      <c r="D706" s="519"/>
      <c r="E706" s="509"/>
      <c r="F706" s="509"/>
      <c r="G706" s="509"/>
      <c r="H706" s="579"/>
      <c r="I706" s="579"/>
      <c r="K706" s="107"/>
      <c r="L706" s="107"/>
      <c r="M706" s="107"/>
      <c r="N706" s="107"/>
    </row>
    <row r="707" spans="1:14">
      <c r="A707" s="509"/>
      <c r="B707" s="509"/>
      <c r="C707" s="509"/>
      <c r="D707" s="519"/>
      <c r="E707" s="509"/>
      <c r="F707" s="509"/>
      <c r="G707" s="509"/>
      <c r="H707" s="579"/>
      <c r="I707" s="579"/>
      <c r="K707" s="107"/>
      <c r="L707" s="107"/>
      <c r="M707" s="107"/>
      <c r="N707" s="107"/>
    </row>
    <row r="708" spans="1:14">
      <c r="A708" s="509"/>
      <c r="B708" s="509"/>
      <c r="C708" s="509"/>
      <c r="D708" s="519"/>
      <c r="E708" s="509"/>
      <c r="F708" s="509"/>
      <c r="G708" s="509"/>
      <c r="H708" s="579"/>
      <c r="I708" s="579"/>
      <c r="K708" s="107"/>
      <c r="L708" s="107"/>
      <c r="M708" s="107"/>
      <c r="N708" s="107"/>
    </row>
    <row r="709" spans="1:14">
      <c r="A709" s="509"/>
      <c r="B709" s="509"/>
      <c r="C709" s="509"/>
      <c r="D709" s="519"/>
      <c r="E709" s="509"/>
      <c r="F709" s="509"/>
      <c r="G709" s="509"/>
      <c r="H709" s="579"/>
      <c r="I709" s="579"/>
      <c r="K709" s="107"/>
      <c r="L709" s="107"/>
      <c r="M709" s="107"/>
      <c r="N709" s="107"/>
    </row>
    <row r="710" spans="1:14">
      <c r="A710" s="509"/>
      <c r="B710" s="509"/>
      <c r="C710" s="509"/>
      <c r="D710" s="519"/>
      <c r="E710" s="509"/>
      <c r="F710" s="509"/>
      <c r="G710" s="509"/>
      <c r="H710" s="579"/>
      <c r="I710" s="579"/>
      <c r="K710" s="107"/>
      <c r="L710" s="107"/>
      <c r="M710" s="107"/>
      <c r="N710" s="107"/>
    </row>
    <row r="711" spans="1:14">
      <c r="A711" s="509"/>
      <c r="B711" s="509"/>
      <c r="C711" s="509"/>
      <c r="D711" s="519"/>
      <c r="E711" s="509"/>
      <c r="F711" s="509"/>
      <c r="G711" s="509"/>
      <c r="H711" s="579"/>
      <c r="I711" s="579"/>
      <c r="K711" s="107"/>
      <c r="L711" s="107"/>
      <c r="M711" s="107"/>
      <c r="N711" s="107"/>
    </row>
    <row r="712" spans="1:14">
      <c r="A712" s="510"/>
      <c r="B712" s="510"/>
      <c r="C712" s="510"/>
      <c r="D712" s="520"/>
      <c r="E712" s="510"/>
      <c r="F712" s="510"/>
      <c r="G712" s="509"/>
      <c r="H712" s="579"/>
      <c r="I712" s="579"/>
      <c r="K712" s="107"/>
      <c r="L712" s="107"/>
      <c r="M712" s="107"/>
      <c r="N712" s="107"/>
    </row>
    <row r="713" spans="1:14">
      <c r="A713" s="510"/>
      <c r="B713" s="510"/>
      <c r="C713" s="510"/>
      <c r="D713" s="520"/>
      <c r="E713" s="510"/>
      <c r="F713" s="510"/>
      <c r="G713" s="509"/>
      <c r="H713" s="579"/>
      <c r="I713" s="579"/>
      <c r="K713" s="107"/>
      <c r="L713" s="107"/>
      <c r="M713" s="107"/>
      <c r="N713" s="107"/>
    </row>
    <row r="714" spans="1:14">
      <c r="A714" s="510"/>
      <c r="B714" s="510"/>
      <c r="C714" s="510"/>
      <c r="D714" s="520"/>
      <c r="E714" s="510"/>
      <c r="F714" s="510"/>
      <c r="G714" s="509"/>
      <c r="H714" s="579"/>
      <c r="I714" s="579"/>
      <c r="K714" s="107"/>
      <c r="L714" s="107"/>
      <c r="M714" s="107"/>
      <c r="N714" s="107"/>
    </row>
    <row r="715" spans="1:14">
      <c r="A715" s="510"/>
      <c r="B715" s="510"/>
      <c r="C715" s="510"/>
      <c r="D715" s="520"/>
      <c r="E715" s="510"/>
      <c r="F715" s="510"/>
      <c r="G715" s="509"/>
      <c r="H715" s="579"/>
      <c r="I715" s="579"/>
      <c r="K715" s="107"/>
      <c r="L715" s="107"/>
      <c r="M715" s="107"/>
      <c r="N715" s="107"/>
    </row>
    <row r="716" spans="1:14">
      <c r="A716" s="348"/>
      <c r="B716" s="348"/>
      <c r="C716" s="348"/>
      <c r="D716" s="521"/>
      <c r="E716" s="348"/>
      <c r="F716" s="510"/>
      <c r="G716" s="509"/>
      <c r="H716" s="579"/>
      <c r="I716" s="579"/>
      <c r="K716" s="107"/>
      <c r="L716" s="107"/>
      <c r="M716" s="107"/>
      <c r="N716" s="107"/>
    </row>
    <row r="717" spans="1:14" ht="21">
      <c r="A717" s="579"/>
      <c r="B717" s="579" t="s">
        <v>46</v>
      </c>
      <c r="C717" s="579" t="s">
        <v>1431</v>
      </c>
      <c r="D717" s="581" t="s">
        <v>45</v>
      </c>
      <c r="E717" s="582">
        <f>H3</f>
        <v>1</v>
      </c>
      <c r="F717" s="510"/>
      <c r="G717" s="509"/>
      <c r="H717" s="579"/>
      <c r="I717" s="579"/>
      <c r="K717" s="107"/>
      <c r="L717" s="107"/>
      <c r="M717" s="107"/>
      <c r="N717" s="107"/>
    </row>
    <row r="718" spans="1:14">
      <c r="A718" s="579" t="s">
        <v>42</v>
      </c>
      <c r="B718" s="579">
        <f>IF(E717=0,0,H43)</f>
        <v>38</v>
      </c>
      <c r="C718" s="579">
        <f>IF(E717=0,0,I43)</f>
        <v>38</v>
      </c>
      <c r="D718" s="583">
        <f>IF(E717=0,0,B718/C718)</f>
        <v>1</v>
      </c>
      <c r="E718" s="579"/>
      <c r="F718" s="510"/>
      <c r="G718" s="509"/>
      <c r="H718" s="579"/>
      <c r="I718" s="579"/>
      <c r="K718" s="107"/>
      <c r="L718" s="107"/>
      <c r="M718" s="107"/>
      <c r="N718" s="107"/>
    </row>
    <row r="719" spans="1:14">
      <c r="A719" s="579" t="s">
        <v>40</v>
      </c>
      <c r="B719" s="579">
        <f>IF(E717=0,0,H98)</f>
        <v>64</v>
      </c>
      <c r="C719" s="579">
        <f>IF(E717=0,0,I98)</f>
        <v>64</v>
      </c>
      <c r="D719" s="583">
        <f>IF(E717=0,0,B719/C719)</f>
        <v>1</v>
      </c>
      <c r="E719" s="579"/>
      <c r="F719" s="510"/>
      <c r="G719" s="509"/>
      <c r="H719" s="579"/>
      <c r="I719" s="579"/>
      <c r="K719" s="107"/>
      <c r="L719" s="107"/>
      <c r="M719" s="107"/>
      <c r="N719" s="107"/>
    </row>
    <row r="720" spans="1:14">
      <c r="A720" s="579" t="s">
        <v>38</v>
      </c>
      <c r="B720" s="579">
        <f>H161</f>
        <v>170</v>
      </c>
      <c r="C720" s="579">
        <f>I161</f>
        <v>170</v>
      </c>
      <c r="D720" s="583">
        <f>IF(E717=0,0,B720/C720)</f>
        <v>1</v>
      </c>
      <c r="E720" s="579"/>
      <c r="F720" s="510"/>
      <c r="G720" s="509"/>
      <c r="H720" s="579"/>
      <c r="I720" s="579"/>
      <c r="K720" s="107"/>
      <c r="L720" s="107"/>
      <c r="M720" s="107"/>
      <c r="N720" s="107"/>
    </row>
    <row r="721" spans="1:14">
      <c r="A721" s="579" t="s">
        <v>36</v>
      </c>
      <c r="B721" s="579">
        <f>IF(E717=0,0,H264)</f>
        <v>78</v>
      </c>
      <c r="C721" s="579">
        <f>IF(E717=0,0,I264)</f>
        <v>78</v>
      </c>
      <c r="D721" s="583">
        <f>IF(E717=0,0,B721/C721)</f>
        <v>1</v>
      </c>
      <c r="E721" s="579"/>
      <c r="F721" s="510"/>
      <c r="G721" s="509"/>
      <c r="H721" s="579"/>
      <c r="I721" s="579"/>
      <c r="K721" s="107"/>
      <c r="L721" s="107"/>
      <c r="M721" s="107"/>
      <c r="N721" s="107"/>
    </row>
    <row r="722" spans="1:14">
      <c r="A722" s="579" t="s">
        <v>34</v>
      </c>
      <c r="B722" s="579">
        <f>IF(E717=0,0,H342)</f>
        <v>224</v>
      </c>
      <c r="C722" s="579">
        <f>IF(E717=0,0,I342)</f>
        <v>224</v>
      </c>
      <c r="D722" s="583">
        <f>IF(E717=0,0,B722/C722)</f>
        <v>1</v>
      </c>
      <c r="E722" s="579"/>
      <c r="F722" s="510"/>
      <c r="G722" s="509"/>
      <c r="H722" s="579"/>
      <c r="I722" s="579"/>
      <c r="K722" s="107"/>
      <c r="L722" s="107"/>
      <c r="M722" s="107"/>
      <c r="N722" s="107"/>
    </row>
    <row r="723" spans="1:14">
      <c r="A723" s="579" t="s">
        <v>31</v>
      </c>
      <c r="B723" s="579">
        <f>IF(E717=0,0,H540)</f>
        <v>108</v>
      </c>
      <c r="C723" s="579">
        <f>IF(E717=0,0,I540)</f>
        <v>108</v>
      </c>
      <c r="D723" s="583">
        <f>IF(E717=0,0,B723/C723)</f>
        <v>1</v>
      </c>
      <c r="E723" s="579"/>
      <c r="F723" s="510"/>
      <c r="G723" s="509"/>
      <c r="H723" s="579"/>
      <c r="I723" s="579"/>
      <c r="K723" s="107"/>
      <c r="L723" s="107"/>
      <c r="M723" s="107"/>
      <c r="N723" s="107"/>
    </row>
    <row r="724" spans="1:14">
      <c r="A724" s="579" t="s">
        <v>30</v>
      </c>
      <c r="B724" s="579">
        <f>IF(E717=0,0,H604)</f>
        <v>80</v>
      </c>
      <c r="C724" s="579">
        <f>IF(E717=0,0,I604)</f>
        <v>80</v>
      </c>
      <c r="D724" s="583">
        <f>IF(E717=0,0,B724/C724)</f>
        <v>1</v>
      </c>
      <c r="E724" s="579"/>
      <c r="F724" s="510"/>
      <c r="G724" s="509"/>
      <c r="H724" s="579"/>
      <c r="I724" s="579"/>
      <c r="K724" s="107"/>
      <c r="L724" s="107"/>
      <c r="M724" s="107"/>
      <c r="N724" s="107"/>
    </row>
    <row r="725" spans="1:14">
      <c r="A725" s="579" t="s">
        <v>28</v>
      </c>
      <c r="B725" s="579">
        <f>IF(E717=0,0,H675)</f>
        <v>34</v>
      </c>
      <c r="C725" s="579">
        <f>IF(E717=0,0,I675)</f>
        <v>34</v>
      </c>
      <c r="D725" s="583">
        <f>IF(E717=0,0,B725/C725)</f>
        <v>1</v>
      </c>
      <c r="E725" s="579"/>
      <c r="F725" s="510"/>
      <c r="G725" s="509"/>
      <c r="H725" s="579"/>
      <c r="I725" s="579"/>
      <c r="K725" s="107"/>
      <c r="L725" s="107"/>
      <c r="M725" s="107"/>
      <c r="N725" s="107"/>
    </row>
    <row r="726" spans="1:14">
      <c r="A726" s="579" t="s">
        <v>44</v>
      </c>
      <c r="B726" s="579">
        <f>IF(H3=0,0,SUM(B718:B725))</f>
        <v>796</v>
      </c>
      <c r="C726" s="579">
        <f>IF(H3=0,0,SUM(C718:C725))</f>
        <v>796</v>
      </c>
      <c r="D726" s="583">
        <f>IF(E717=0,0,B726/C726)</f>
        <v>1</v>
      </c>
      <c r="E726" s="579"/>
      <c r="F726" s="510"/>
      <c r="G726" s="509"/>
      <c r="H726" s="579"/>
      <c r="I726" s="579"/>
      <c r="K726" s="107"/>
      <c r="L726" s="107"/>
      <c r="M726" s="107"/>
      <c r="N726" s="107"/>
    </row>
    <row r="727" spans="1:14">
      <c r="A727" s="579"/>
      <c r="B727" s="579"/>
      <c r="C727" s="579"/>
      <c r="D727" s="581"/>
      <c r="E727" s="579"/>
      <c r="F727" s="510"/>
      <c r="G727" s="509"/>
      <c r="H727" s="579"/>
      <c r="I727" s="579"/>
      <c r="K727" s="107"/>
      <c r="L727" s="107"/>
      <c r="M727" s="107"/>
      <c r="N727" s="107"/>
    </row>
    <row r="728" spans="1:14">
      <c r="A728" s="579"/>
      <c r="B728" s="579"/>
      <c r="C728" s="579"/>
      <c r="D728" s="581"/>
      <c r="E728" s="579"/>
      <c r="F728" s="510"/>
      <c r="G728" s="509"/>
      <c r="H728" s="579"/>
      <c r="I728" s="579"/>
      <c r="K728" s="107"/>
      <c r="L728" s="107"/>
      <c r="M728" s="107"/>
      <c r="N728" s="107"/>
    </row>
    <row r="729" spans="1:14">
      <c r="A729" s="579">
        <v>0</v>
      </c>
      <c r="B729" s="579"/>
      <c r="C729" s="579"/>
      <c r="D729" s="581"/>
      <c r="E729" s="579"/>
      <c r="F729" s="510"/>
      <c r="G729" s="509"/>
      <c r="H729" s="579"/>
      <c r="I729" s="579"/>
      <c r="K729" s="107"/>
      <c r="L729" s="107"/>
      <c r="M729" s="107"/>
      <c r="N729" s="107"/>
    </row>
    <row r="730" spans="1:14">
      <c r="A730" s="579">
        <v>1</v>
      </c>
      <c r="B730" s="579"/>
      <c r="C730" s="579"/>
      <c r="D730" s="581"/>
      <c r="E730" s="579"/>
      <c r="F730" s="510"/>
      <c r="G730" s="509"/>
      <c r="H730" s="579"/>
      <c r="I730" s="579"/>
      <c r="K730" s="107"/>
      <c r="L730" s="107"/>
      <c r="M730" s="107"/>
      <c r="N730" s="107"/>
    </row>
    <row r="731" spans="1:14">
      <c r="A731" s="348">
        <v>2</v>
      </c>
      <c r="B731" s="348"/>
      <c r="C731" s="348"/>
      <c r="D731" s="521"/>
      <c r="E731" s="348"/>
      <c r="F731" s="510"/>
      <c r="G731" s="509"/>
      <c r="H731" s="579"/>
      <c r="I731" s="579"/>
      <c r="K731" s="107"/>
      <c r="L731" s="107"/>
      <c r="M731" s="107"/>
      <c r="N731" s="107"/>
    </row>
    <row r="732" spans="1:14">
      <c r="A732" s="348"/>
      <c r="B732" s="348"/>
      <c r="C732" s="348"/>
      <c r="D732" s="521"/>
      <c r="E732" s="348"/>
      <c r="F732" s="510"/>
      <c r="G732" s="509"/>
      <c r="H732" s="579"/>
      <c r="I732" s="579"/>
      <c r="K732" s="107"/>
      <c r="L732" s="107"/>
      <c r="M732" s="107"/>
      <c r="N732" s="107"/>
    </row>
    <row r="733" spans="1:14">
      <c r="A733" s="348">
        <v>0</v>
      </c>
      <c r="B733" s="348"/>
      <c r="C733" s="348"/>
      <c r="D733" s="521"/>
      <c r="E733" s="348"/>
      <c r="F733" s="510"/>
      <c r="G733" s="509"/>
      <c r="H733" s="579"/>
      <c r="I733" s="579"/>
      <c r="K733" s="107"/>
      <c r="L733" s="107"/>
      <c r="M733" s="107"/>
      <c r="N733" s="107"/>
    </row>
    <row r="734" spans="1:14">
      <c r="A734" s="348">
        <v>1</v>
      </c>
      <c r="B734" s="348"/>
      <c r="C734" s="348"/>
      <c r="D734" s="521"/>
      <c r="E734" s="348"/>
      <c r="F734" s="510"/>
      <c r="G734" s="509"/>
      <c r="H734" s="579"/>
      <c r="I734" s="579"/>
      <c r="K734" s="107"/>
      <c r="L734" s="107"/>
      <c r="M734" s="107"/>
      <c r="N734" s="107"/>
    </row>
    <row r="735" spans="1:14">
      <c r="A735" s="348">
        <v>2</v>
      </c>
      <c r="B735" s="348"/>
      <c r="C735" s="348"/>
      <c r="D735" s="521"/>
      <c r="E735" s="348"/>
      <c r="F735" s="510"/>
      <c r="G735" s="509"/>
      <c r="H735" s="579"/>
      <c r="I735" s="579"/>
      <c r="K735" s="107"/>
      <c r="L735" s="107"/>
      <c r="M735" s="107"/>
      <c r="N735" s="107"/>
    </row>
    <row r="736" spans="1:14">
      <c r="A736" s="510"/>
      <c r="B736" s="510"/>
      <c r="C736" s="510"/>
      <c r="D736" s="520"/>
      <c r="E736" s="510"/>
      <c r="F736" s="510"/>
      <c r="G736" s="509"/>
      <c r="H736" s="579"/>
      <c r="I736" s="579"/>
      <c r="K736" s="107"/>
      <c r="L736" s="107"/>
      <c r="M736" s="107"/>
      <c r="N736" s="107"/>
    </row>
    <row r="737" spans="1:14">
      <c r="A737" s="510"/>
      <c r="B737" s="510"/>
      <c r="C737" s="510"/>
      <c r="D737" s="520"/>
      <c r="E737" s="510"/>
      <c r="F737" s="510"/>
      <c r="G737" s="509"/>
      <c r="H737" s="579"/>
      <c r="I737" s="579"/>
      <c r="K737" s="107"/>
      <c r="L737" s="107"/>
      <c r="M737" s="107"/>
      <c r="N737" s="107"/>
    </row>
    <row r="738" spans="1:14">
      <c r="A738" s="510"/>
      <c r="B738" s="510"/>
      <c r="C738" s="510"/>
      <c r="D738" s="520"/>
      <c r="E738" s="510"/>
      <c r="F738" s="510"/>
      <c r="G738" s="509"/>
      <c r="H738" s="579"/>
      <c r="I738" s="579"/>
      <c r="K738" s="107"/>
      <c r="L738" s="107"/>
      <c r="M738" s="107"/>
      <c r="N738" s="107"/>
    </row>
    <row r="739" spans="1:14">
      <c r="A739" s="510"/>
      <c r="B739" s="510"/>
      <c r="C739" s="510"/>
      <c r="D739" s="520"/>
      <c r="E739" s="510"/>
      <c r="F739" s="510"/>
      <c r="G739" s="509"/>
      <c r="H739" s="579"/>
      <c r="I739" s="579"/>
      <c r="K739" s="107"/>
      <c r="L739" s="107"/>
      <c r="M739" s="107"/>
      <c r="N739" s="107"/>
    </row>
    <row r="740" spans="1:14">
      <c r="A740" s="510"/>
      <c r="B740" s="510"/>
      <c r="C740" s="510"/>
      <c r="D740" s="520"/>
      <c r="E740" s="510"/>
      <c r="F740" s="510"/>
      <c r="G740" s="509"/>
      <c r="H740" s="579"/>
      <c r="I740" s="579"/>
      <c r="K740" s="107"/>
      <c r="L740" s="107"/>
      <c r="M740" s="107"/>
      <c r="N740" s="107"/>
    </row>
    <row r="741" spans="1:14">
      <c r="A741" s="510"/>
      <c r="B741" s="510"/>
      <c r="C741" s="510"/>
      <c r="D741" s="520"/>
      <c r="E741" s="510"/>
      <c r="F741" s="510"/>
      <c r="G741" s="509"/>
      <c r="H741" s="579"/>
      <c r="I741" s="579"/>
      <c r="K741" s="107"/>
      <c r="L741" s="107"/>
      <c r="M741" s="107"/>
      <c r="N741" s="107"/>
    </row>
    <row r="742" spans="1:14">
      <c r="A742" s="509"/>
      <c r="B742" s="509"/>
      <c r="C742" s="509"/>
      <c r="D742" s="519"/>
      <c r="E742" s="509"/>
      <c r="F742" s="509"/>
      <c r="G742" s="509"/>
      <c r="H742" s="579"/>
      <c r="I742" s="579"/>
      <c r="K742" s="107"/>
      <c r="L742" s="107"/>
      <c r="M742" s="107"/>
      <c r="N742" s="107"/>
    </row>
    <row r="743" spans="1:14">
      <c r="A743" s="509"/>
      <c r="B743" s="509"/>
      <c r="C743" s="509"/>
      <c r="D743" s="519"/>
      <c r="E743" s="509"/>
      <c r="F743" s="509"/>
      <c r="G743" s="509"/>
      <c r="H743" s="579"/>
      <c r="I743" s="579"/>
      <c r="K743" s="107"/>
      <c r="L743" s="107"/>
      <c r="M743" s="107"/>
      <c r="N743" s="107"/>
    </row>
    <row r="744" spans="1:14">
      <c r="A744" s="9"/>
      <c r="B744" s="9"/>
      <c r="C744" s="9"/>
      <c r="D744" s="522"/>
      <c r="E744" s="9"/>
      <c r="F744" s="9"/>
      <c r="G744" s="9"/>
      <c r="H744" s="579"/>
      <c r="I744" s="579"/>
    </row>
    <row r="745" spans="1:14">
      <c r="A745" s="9"/>
      <c r="B745" s="9"/>
      <c r="C745" s="9"/>
      <c r="D745" s="522"/>
      <c r="E745" s="9"/>
      <c r="F745" s="9"/>
      <c r="G745" s="9"/>
      <c r="H745" s="579"/>
      <c r="I745" s="579"/>
    </row>
    <row r="746" spans="1:14">
      <c r="A746" s="9"/>
      <c r="B746" s="9"/>
      <c r="C746" s="9"/>
      <c r="D746" s="522"/>
      <c r="E746" s="9"/>
      <c r="F746" s="9"/>
      <c r="G746" s="9"/>
      <c r="H746" s="579"/>
      <c r="I746" s="579"/>
    </row>
    <row r="747" spans="1:14">
      <c r="A747" s="9"/>
      <c r="B747" s="9"/>
      <c r="C747" s="9"/>
      <c r="D747" s="522"/>
      <c r="E747" s="9"/>
      <c r="F747" s="9"/>
      <c r="G747" s="9"/>
      <c r="H747" s="579"/>
      <c r="I747" s="579"/>
    </row>
    <row r="748" spans="1:14">
      <c r="A748" s="9"/>
      <c r="B748" s="9"/>
      <c r="C748" s="9"/>
      <c r="D748" s="522"/>
      <c r="E748" s="9"/>
      <c r="F748" s="9"/>
      <c r="G748" s="9"/>
      <c r="H748" s="579"/>
      <c r="I748" s="579"/>
    </row>
    <row r="749" spans="1:14">
      <c r="A749" s="9"/>
      <c r="B749" s="9"/>
      <c r="C749" s="9"/>
      <c r="D749" s="522"/>
      <c r="E749" s="9"/>
      <c r="F749" s="9"/>
      <c r="G749" s="9"/>
      <c r="H749" s="579"/>
      <c r="I749" s="579"/>
    </row>
    <row r="750" spans="1:14">
      <c r="A750" s="9"/>
      <c r="B750" s="9"/>
      <c r="C750" s="9"/>
      <c r="D750" s="522"/>
      <c r="E750" s="9"/>
      <c r="F750" s="9"/>
      <c r="G750" s="9"/>
      <c r="H750" s="579"/>
      <c r="I750" s="579"/>
    </row>
    <row r="751" spans="1:14">
      <c r="A751" s="9"/>
      <c r="B751" s="9"/>
      <c r="C751" s="9"/>
      <c r="D751" s="522"/>
      <c r="E751" s="9"/>
      <c r="F751" s="9"/>
      <c r="G751" s="9"/>
      <c r="H751" s="579"/>
      <c r="I751" s="579"/>
    </row>
    <row r="752" spans="1:14">
      <c r="A752" s="9"/>
      <c r="B752" s="9"/>
      <c r="C752" s="9"/>
      <c r="D752" s="522"/>
      <c r="E752" s="9"/>
      <c r="F752" s="9"/>
      <c r="G752" s="9"/>
      <c r="H752" s="579"/>
      <c r="I752" s="579"/>
    </row>
    <row r="753" spans="1:9">
      <c r="A753" s="9"/>
      <c r="B753" s="9"/>
      <c r="C753" s="9"/>
      <c r="D753" s="522"/>
      <c r="E753" s="9"/>
      <c r="F753" s="9"/>
      <c r="G753" s="9"/>
      <c r="H753" s="579"/>
      <c r="I753" s="579"/>
    </row>
    <row r="754" spans="1:9">
      <c r="A754" s="9"/>
      <c r="B754" s="9"/>
      <c r="C754" s="9"/>
      <c r="D754" s="522"/>
      <c r="E754" s="9"/>
      <c r="F754" s="9"/>
      <c r="G754" s="9"/>
      <c r="H754" s="579"/>
      <c r="I754" s="579"/>
    </row>
    <row r="755" spans="1:9">
      <c r="A755" s="9"/>
      <c r="B755" s="9"/>
      <c r="C755" s="9"/>
      <c r="D755" s="522"/>
      <c r="E755" s="9"/>
      <c r="F755" s="9"/>
      <c r="G755" s="9"/>
      <c r="H755" s="579"/>
      <c r="I755" s="579"/>
    </row>
    <row r="756" spans="1:9">
      <c r="A756" s="9"/>
      <c r="B756" s="9"/>
      <c r="C756" s="9"/>
      <c r="D756" s="522"/>
      <c r="E756" s="9"/>
      <c r="F756" s="9"/>
      <c r="G756" s="9"/>
      <c r="H756" s="579"/>
      <c r="I756" s="579"/>
    </row>
    <row r="757" spans="1:9">
      <c r="A757" s="9"/>
      <c r="B757" s="9"/>
      <c r="C757" s="9"/>
      <c r="D757" s="522"/>
      <c r="E757" s="9"/>
      <c r="F757" s="9"/>
      <c r="G757" s="9"/>
      <c r="H757" s="579"/>
      <c r="I757" s="579"/>
    </row>
    <row r="758" spans="1:9">
      <c r="A758" s="9"/>
      <c r="B758" s="9"/>
      <c r="C758" s="9"/>
      <c r="D758" s="522"/>
      <c r="E758" s="9"/>
      <c r="F758" s="9"/>
      <c r="G758" s="9"/>
      <c r="H758" s="579"/>
      <c r="I758" s="579"/>
    </row>
    <row r="759" spans="1:9">
      <c r="A759" s="9"/>
      <c r="B759" s="9"/>
      <c r="C759" s="9"/>
      <c r="D759" s="522"/>
      <c r="E759" s="9"/>
      <c r="F759" s="9"/>
      <c r="G759" s="9"/>
      <c r="H759" s="579"/>
      <c r="I759" s="579"/>
    </row>
    <row r="760" spans="1:9">
      <c r="H760" s="579"/>
      <c r="I760" s="579"/>
    </row>
    <row r="761" spans="1:9">
      <c r="H761" s="579"/>
      <c r="I761" s="579"/>
    </row>
    <row r="762" spans="1:9">
      <c r="H762" s="579"/>
      <c r="I762" s="579"/>
    </row>
    <row r="763" spans="1:9">
      <c r="H763" s="579"/>
      <c r="I763" s="579"/>
    </row>
    <row r="764" spans="1:9">
      <c r="H764" s="579"/>
      <c r="I764" s="579"/>
    </row>
  </sheetData>
  <sheetProtection algorithmName="SHA-512" hashValue="wXcqJ3xx8N7niqeE9O9eTuTmmO3E/3U3i80pa5s49PUvkzJjMEHAdQ1m54sEftG71AnfUwlOW/4LBpSPRFZ31Q==" saltValue="qhxYjqIdvnKDp2Qe9Jk8wQ==" spinCount="100000" sheet="1" objects="1" scenarios="1"/>
  <protectedRanges>
    <protectedRange sqref="D247:D262" name="Range4_2"/>
    <protectedRange sqref="G247:G262" name="Range5_2"/>
    <protectedRange sqref="D595" name="Range6"/>
    <protectedRange sqref="D596:D599" name="Range1_4"/>
    <protectedRange sqref="D650:D651" name="Range8"/>
    <protectedRange sqref="D652" name="Range8_1"/>
  </protectedRanges>
  <autoFilter ref="A42:G702" xr:uid="{00000000-0009-0000-0000-000001000000}">
    <filterColumn colId="0">
      <colorFilter dxfId="28"/>
    </filterColumn>
  </autoFilter>
  <dataConsolidate/>
  <customSheetViews>
    <customSheetView guid="{5A5334BF-4161-4474-AB11-E32AC1D8DA20}" scale="80" filter="1" showAutoFilter="1" topLeftCell="A492">
      <selection activeCell="C628" sqref="B628:G630"/>
      <pageMargins left="0.7" right="0.7" top="0.75" bottom="0.75" header="0.3" footer="0.3"/>
      <pageSetup paperSize="9" scale="60" orientation="portrait"/>
      <headerFooter>
        <oddHeader xml:space="preserve">&amp;LChecklist 1 &amp;CAccident &amp; Emergency &amp;RVersion - NHSRC/3.0 </oddHeader>
        <oddFooter>Page &amp;P</oddFooter>
      </headerFooter>
      <autoFilter ref="A14:G638" xr:uid="{00000000-0000-0000-0000-000000000000}">
        <filterColumn colId="0">
          <colorFilter dxfId="27"/>
        </filterColumn>
      </autoFilter>
    </customSheetView>
  </customSheetViews>
  <mergeCells count="131">
    <mergeCell ref="A39:I40"/>
    <mergeCell ref="A3:G3"/>
    <mergeCell ref="H3:I3"/>
    <mergeCell ref="A9:E9"/>
    <mergeCell ref="F9:I9"/>
    <mergeCell ref="F10:I17"/>
    <mergeCell ref="B36:I36"/>
    <mergeCell ref="B29:I29"/>
    <mergeCell ref="B30:I30"/>
    <mergeCell ref="A18:I18"/>
    <mergeCell ref="C10:E10"/>
    <mergeCell ref="C11:E11"/>
    <mergeCell ref="C12:E12"/>
    <mergeCell ref="C13:E13"/>
    <mergeCell ref="C14:E14"/>
    <mergeCell ref="C15:E15"/>
    <mergeCell ref="C16:E16"/>
    <mergeCell ref="C17:E17"/>
    <mergeCell ref="A8:I8"/>
    <mergeCell ref="A5:B5"/>
    <mergeCell ref="C5:E5"/>
    <mergeCell ref="G5:I5"/>
    <mergeCell ref="A6:B6"/>
    <mergeCell ref="C6:E6"/>
    <mergeCell ref="B19:I19"/>
    <mergeCell ref="B31:I31"/>
    <mergeCell ref="B20:I20"/>
    <mergeCell ref="B21:I21"/>
    <mergeCell ref="B22:I22"/>
    <mergeCell ref="B23:I23"/>
    <mergeCell ref="B24:I24"/>
    <mergeCell ref="B26:I26"/>
    <mergeCell ref="B27:I27"/>
    <mergeCell ref="B28:I28"/>
    <mergeCell ref="B25:I25"/>
    <mergeCell ref="B618:G618"/>
    <mergeCell ref="B675:G675"/>
    <mergeCell ref="B676:G676"/>
    <mergeCell ref="B694:G694"/>
    <mergeCell ref="B698:G698"/>
    <mergeCell ref="B687:G687"/>
    <mergeCell ref="B640:G640"/>
    <mergeCell ref="B648:G648"/>
    <mergeCell ref="B653:G653"/>
    <mergeCell ref="B636:G636"/>
    <mergeCell ref="B657:G657"/>
    <mergeCell ref="B664:G664"/>
    <mergeCell ref="B612:G612"/>
    <mergeCell ref="B540:G540"/>
    <mergeCell ref="B458:G458"/>
    <mergeCell ref="B473:G473"/>
    <mergeCell ref="B477:G477"/>
    <mergeCell ref="B483:G483"/>
    <mergeCell ref="B491:G491"/>
    <mergeCell ref="B498:G498"/>
    <mergeCell ref="B503:G503"/>
    <mergeCell ref="B509:G509"/>
    <mergeCell ref="B517:G517"/>
    <mergeCell ref="B524:G524"/>
    <mergeCell ref="B529:G529"/>
    <mergeCell ref="B541:G541"/>
    <mergeCell ref="B549:G549"/>
    <mergeCell ref="B559:G559"/>
    <mergeCell ref="B565:G565"/>
    <mergeCell ref="B576:G576"/>
    <mergeCell ref="B588:G588"/>
    <mergeCell ref="B604:G604"/>
    <mergeCell ref="B605:G605"/>
    <mergeCell ref="B608:G608"/>
    <mergeCell ref="B454:G454"/>
    <mergeCell ref="B343:G343"/>
    <mergeCell ref="B357:G357"/>
    <mergeCell ref="B362:G362"/>
    <mergeCell ref="B374:G374"/>
    <mergeCell ref="B384:G384"/>
    <mergeCell ref="B387:G387"/>
    <mergeCell ref="B393:G393"/>
    <mergeCell ref="B271:G271"/>
    <mergeCell ref="B288:G288"/>
    <mergeCell ref="B297:G297"/>
    <mergeCell ref="B310:G310"/>
    <mergeCell ref="B316:G316"/>
    <mergeCell ref="B339:G339"/>
    <mergeCell ref="B405:G405"/>
    <mergeCell ref="B414:G414"/>
    <mergeCell ref="B423:G423"/>
    <mergeCell ref="B427:G427"/>
    <mergeCell ref="B342:G342"/>
    <mergeCell ref="B320:G320"/>
    <mergeCell ref="B324:G324"/>
    <mergeCell ref="B327:G327"/>
    <mergeCell ref="B330:G330"/>
    <mergeCell ref="B334:G334"/>
    <mergeCell ref="B265:G265"/>
    <mergeCell ref="B128:G128"/>
    <mergeCell ref="B134:G134"/>
    <mergeCell ref="B140:G140"/>
    <mergeCell ref="B191:G191"/>
    <mergeCell ref="B197:G197"/>
    <mergeCell ref="B203:G203"/>
    <mergeCell ref="B212:G212"/>
    <mergeCell ref="B264:G264"/>
    <mergeCell ref="B230:G230"/>
    <mergeCell ref="B147:G147"/>
    <mergeCell ref="B161:G161"/>
    <mergeCell ref="B162:G162"/>
    <mergeCell ref="B246:G246"/>
    <mergeCell ref="A1:I1"/>
    <mergeCell ref="A2:C2"/>
    <mergeCell ref="A4:I4"/>
    <mergeCell ref="B112:G112"/>
    <mergeCell ref="A41:G41"/>
    <mergeCell ref="B43:G43"/>
    <mergeCell ref="B44:G44"/>
    <mergeCell ref="B64:G64"/>
    <mergeCell ref="B70:G70"/>
    <mergeCell ref="B75:G75"/>
    <mergeCell ref="B87:G87"/>
    <mergeCell ref="B95:G95"/>
    <mergeCell ref="B98:G98"/>
    <mergeCell ref="B99:G99"/>
    <mergeCell ref="G6:I6"/>
    <mergeCell ref="A7:B7"/>
    <mergeCell ref="C7:E7"/>
    <mergeCell ref="G7:I7"/>
    <mergeCell ref="B32:I32"/>
    <mergeCell ref="B33:I33"/>
    <mergeCell ref="B34:I34"/>
    <mergeCell ref="B38:I38"/>
    <mergeCell ref="B37:I37"/>
    <mergeCell ref="B35:I35"/>
  </mergeCells>
  <phoneticPr fontId="46" type="noConversion"/>
  <dataValidations count="10">
    <dataValidation showDropDown="1" showInputMessage="1" showErrorMessage="1" sqref="D718:D726" xr:uid="{00000000-0002-0000-0100-000000000000}"/>
    <dataValidation type="list" allowBlank="1" showInputMessage="1" showErrorMessage="1" sqref="D727:D1048576 D41:D146 D649 D604:D647 D163:D245 D264:D588 D653 D675:D717" xr:uid="{00000000-0002-0000-0100-000001000000}">
      <formula1>$A$733:$A$735</formula1>
    </dataValidation>
    <dataValidation type="list" allowBlank="1" showInputMessage="1" showErrorMessage="1" sqref="D148:D160 D247:D263 D665:D674 D658:D663" xr:uid="{BD5025C3-4C6D-4FE3-9142-DA7095737373}">
      <formula1>$A$729:$A$731</formula1>
    </dataValidation>
    <dataValidation type="list" allowBlank="1" showInputMessage="1" showErrorMessage="1" sqref="D161" xr:uid="{C350C521-6E51-4EC2-9614-7B913058F41A}">
      <formula1>$A$773:$A$775</formula1>
    </dataValidation>
    <dataValidation type="list" allowBlank="1" showInputMessage="1" showErrorMessage="1" sqref="D162" xr:uid="{AEB65723-CD29-4EB0-9D77-B893FC4CB0EB}">
      <formula1>$A$772:$A$774</formula1>
    </dataValidation>
    <dataValidation type="list" allowBlank="1" showInputMessage="1" showErrorMessage="1" sqref="D589:D594" xr:uid="{701AE9CC-1F1B-48C7-88D3-98B727311702}">
      <formula1>$A$761:$A$763</formula1>
    </dataValidation>
    <dataValidation type="list" allowBlank="1" showInputMessage="1" showErrorMessage="1" sqref="D595:D603 D650:D652" xr:uid="{24E4BFA3-A102-466A-97D0-8ED4C4555E2F}">
      <formula1>$A$762:$A$764</formula1>
    </dataValidation>
    <dataValidation type="list" allowBlank="1" showInputMessage="1" showErrorMessage="1" sqref="D648" xr:uid="{B0C4166E-7CC1-4320-BA7F-737B4ECA7DF1}">
      <formula1>$A$727:$A$729</formula1>
    </dataValidation>
    <dataValidation type="list" allowBlank="1" showInputMessage="1" showErrorMessage="1" sqref="D654:D656" xr:uid="{E761D8FB-C76C-4427-B544-93C534478A86}">
      <formula1>$A$768:$A$770</formula1>
    </dataValidation>
    <dataValidation type="list" allowBlank="1" showInputMessage="1" showErrorMessage="1" sqref="D658:D663" xr:uid="{C3C8D3C3-6ACD-43B3-B083-A6813F6A03DA}">
      <formula1>$A$722:$A$724</formula1>
    </dataValidation>
  </dataValidations>
  <pageMargins left="0.70866141732283472" right="0.70866141732283472" top="0.74803149606299213" bottom="0.74803149606299213" header="0.31496062992125984" footer="0.31496062992125984"/>
  <pageSetup paperSize="9" scale="60" orientation="portrait" r:id="rId1"/>
  <headerFooter>
    <oddHeader xml:space="preserve">&amp;LChecklist 1 &amp;CAccident &amp; Emergency &amp;RVersion - NHSRC/3.0 </oddHeader>
    <oddFooter>Page &amp;P</oddFooter>
  </headerFooter>
  <extLst>
    <ext xmlns:mx="http://schemas.microsoft.com/office/mac/excel/2008/main" uri="{64002731-A6B0-56B0-2670-7721B7C09600}">
      <mx:PLV Mode="1" OnePage="0" WScale="53"/>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filterMode="1"/>
  <dimension ref="A1:N786"/>
  <sheetViews>
    <sheetView topLeftCell="A10" zoomScale="80" zoomScaleNormal="80" zoomScalePageLayoutView="73" workbookViewId="0">
      <selection activeCell="K706" sqref="K706"/>
    </sheetView>
  </sheetViews>
  <sheetFormatPr defaultColWidth="9.140625" defaultRowHeight="15"/>
  <cols>
    <col min="1" max="1" width="13.85546875" style="346" customWidth="1"/>
    <col min="2" max="2" width="31.140625" style="364" customWidth="1"/>
    <col min="3" max="3" width="26.42578125" style="364" customWidth="1"/>
    <col min="4" max="4" width="9.28515625" style="364" customWidth="1"/>
    <col min="5" max="5" width="17.28515625" style="400" customWidth="1"/>
    <col min="6" max="6" width="31.42578125" style="364" customWidth="1"/>
    <col min="7" max="7" width="22.42578125" style="364" customWidth="1"/>
    <col min="8" max="9" width="5.5703125" style="591" customWidth="1"/>
    <col min="10" max="10" width="9.140625" style="364" customWidth="1"/>
    <col min="11" max="16384" width="9.140625" style="364"/>
  </cols>
  <sheetData>
    <row r="1" spans="1:9" ht="33.75">
      <c r="A1" s="725" t="s">
        <v>4733</v>
      </c>
      <c r="B1" s="726"/>
      <c r="C1" s="726"/>
      <c r="D1" s="726"/>
      <c r="E1" s="726"/>
      <c r="F1" s="726"/>
      <c r="G1" s="726"/>
      <c r="H1" s="839"/>
      <c r="I1" s="840"/>
    </row>
    <row r="2" spans="1:9" ht="33.75">
      <c r="A2" s="725" t="s">
        <v>4745</v>
      </c>
      <c r="B2" s="726"/>
      <c r="C2" s="726"/>
      <c r="D2" s="726"/>
      <c r="E2" s="726"/>
      <c r="F2" s="726"/>
      <c r="G2" s="726"/>
      <c r="H2" s="776">
        <v>2</v>
      </c>
      <c r="I2" s="777"/>
    </row>
    <row r="3" spans="1:9" ht="28.5">
      <c r="A3" s="731" t="s">
        <v>4735</v>
      </c>
      <c r="B3" s="731"/>
      <c r="C3" s="731"/>
      <c r="D3" s="731"/>
      <c r="E3" s="731"/>
      <c r="F3" s="731"/>
      <c r="G3" s="731"/>
      <c r="H3" s="841"/>
      <c r="I3" s="841"/>
    </row>
    <row r="4" spans="1:9" ht="52.9" customHeight="1">
      <c r="A4" s="811" t="s">
        <v>4730</v>
      </c>
      <c r="B4" s="811"/>
      <c r="C4" s="741"/>
      <c r="D4" s="741"/>
      <c r="E4" s="741"/>
      <c r="F4" s="453" t="s">
        <v>4739</v>
      </c>
      <c r="G4" s="741"/>
      <c r="H4" s="842"/>
      <c r="I4" s="842"/>
    </row>
    <row r="5" spans="1:9" ht="43.9" customHeight="1">
      <c r="A5" s="812" t="s">
        <v>4731</v>
      </c>
      <c r="B5" s="813"/>
      <c r="C5" s="814"/>
      <c r="D5" s="814"/>
      <c r="E5" s="814"/>
      <c r="F5" s="454" t="s">
        <v>4744</v>
      </c>
      <c r="G5" s="741"/>
      <c r="H5" s="842"/>
      <c r="I5" s="842"/>
    </row>
    <row r="6" spans="1:9" ht="59.45" customHeight="1">
      <c r="A6" s="743" t="s">
        <v>4741</v>
      </c>
      <c r="B6" s="743"/>
      <c r="C6" s="744"/>
      <c r="D6" s="744"/>
      <c r="E6" s="744"/>
      <c r="F6" s="454" t="s">
        <v>4740</v>
      </c>
      <c r="G6" s="741"/>
      <c r="H6" s="842"/>
      <c r="I6" s="842"/>
    </row>
    <row r="7" spans="1:9" ht="36.6" customHeight="1">
      <c r="A7" s="833" t="s">
        <v>4746</v>
      </c>
      <c r="B7" s="834"/>
      <c r="C7" s="834"/>
      <c r="D7" s="834"/>
      <c r="E7" s="834"/>
      <c r="F7" s="834"/>
      <c r="G7" s="834"/>
      <c r="H7" s="834"/>
      <c r="I7" s="835"/>
    </row>
    <row r="8" spans="1:9" ht="33.6" customHeight="1">
      <c r="A8" s="467"/>
      <c r="B8" s="830" t="s">
        <v>43</v>
      </c>
      <c r="C8" s="831"/>
      <c r="D8" s="831"/>
      <c r="E8" s="832"/>
      <c r="F8" s="836" t="s">
        <v>4759</v>
      </c>
      <c r="G8" s="836"/>
      <c r="H8" s="837"/>
      <c r="I8" s="837"/>
    </row>
    <row r="9" spans="1:9" ht="28.15" customHeight="1">
      <c r="A9" s="468" t="s">
        <v>42</v>
      </c>
      <c r="B9" s="469" t="s">
        <v>41</v>
      </c>
      <c r="C9" s="838">
        <f>OPD!D767</f>
        <v>1</v>
      </c>
      <c r="D9" s="838"/>
      <c r="E9" s="838"/>
      <c r="F9" s="782">
        <f>D775</f>
        <v>1</v>
      </c>
      <c r="G9" s="843"/>
      <c r="H9" s="844"/>
      <c r="I9" s="845"/>
    </row>
    <row r="10" spans="1:9" ht="28.15" customHeight="1">
      <c r="A10" s="468" t="s">
        <v>40</v>
      </c>
      <c r="B10" s="469" t="s">
        <v>39</v>
      </c>
      <c r="C10" s="838">
        <f>OPD!D768</f>
        <v>1</v>
      </c>
      <c r="D10" s="838"/>
      <c r="E10" s="838"/>
      <c r="F10" s="846"/>
      <c r="G10" s="847"/>
      <c r="H10" s="848"/>
      <c r="I10" s="849"/>
    </row>
    <row r="11" spans="1:9" ht="28.15" customHeight="1">
      <c r="A11" s="468" t="s">
        <v>38</v>
      </c>
      <c r="B11" s="469" t="s">
        <v>37</v>
      </c>
      <c r="C11" s="838">
        <f>OPD!D769</f>
        <v>1</v>
      </c>
      <c r="D11" s="838"/>
      <c r="E11" s="838"/>
      <c r="F11" s="846"/>
      <c r="G11" s="847"/>
      <c r="H11" s="848"/>
      <c r="I11" s="849"/>
    </row>
    <row r="12" spans="1:9" ht="28.15" customHeight="1">
      <c r="A12" s="468" t="s">
        <v>36</v>
      </c>
      <c r="B12" s="469" t="s">
        <v>35</v>
      </c>
      <c r="C12" s="838">
        <f>OPD!D770</f>
        <v>1</v>
      </c>
      <c r="D12" s="838"/>
      <c r="E12" s="838"/>
      <c r="F12" s="846"/>
      <c r="G12" s="847"/>
      <c r="H12" s="848"/>
      <c r="I12" s="849"/>
    </row>
    <row r="13" spans="1:9" ht="28.15" customHeight="1">
      <c r="A13" s="468" t="s">
        <v>34</v>
      </c>
      <c r="B13" s="469" t="s">
        <v>33</v>
      </c>
      <c r="C13" s="838">
        <f>OPD!D771</f>
        <v>1</v>
      </c>
      <c r="D13" s="838"/>
      <c r="E13" s="838"/>
      <c r="F13" s="846"/>
      <c r="G13" s="847"/>
      <c r="H13" s="848"/>
      <c r="I13" s="849"/>
    </row>
    <row r="14" spans="1:9" ht="28.15" customHeight="1">
      <c r="A14" s="468" t="s">
        <v>31</v>
      </c>
      <c r="B14" s="469" t="s">
        <v>24</v>
      </c>
      <c r="C14" s="838">
        <f>OPD!D772</f>
        <v>1</v>
      </c>
      <c r="D14" s="838"/>
      <c r="E14" s="838"/>
      <c r="F14" s="846"/>
      <c r="G14" s="847"/>
      <c r="H14" s="848"/>
      <c r="I14" s="849"/>
    </row>
    <row r="15" spans="1:9" ht="58.15" customHeight="1">
      <c r="A15" s="468" t="s">
        <v>30</v>
      </c>
      <c r="B15" s="469" t="s">
        <v>29</v>
      </c>
      <c r="C15" s="838">
        <f>OPD!D773</f>
        <v>1</v>
      </c>
      <c r="D15" s="838"/>
      <c r="E15" s="838"/>
      <c r="F15" s="846"/>
      <c r="G15" s="847"/>
      <c r="H15" s="848"/>
      <c r="I15" s="849"/>
    </row>
    <row r="16" spans="1:9" ht="28.15" customHeight="1">
      <c r="A16" s="468" t="s">
        <v>28</v>
      </c>
      <c r="B16" s="469" t="s">
        <v>27</v>
      </c>
      <c r="C16" s="838">
        <f>OPD!D774</f>
        <v>1</v>
      </c>
      <c r="D16" s="838"/>
      <c r="E16" s="838"/>
      <c r="F16" s="850"/>
      <c r="G16" s="851"/>
      <c r="H16" s="852"/>
      <c r="I16" s="853"/>
    </row>
    <row r="17" spans="1:9" ht="19.899999999999999" customHeight="1">
      <c r="A17" s="870"/>
      <c r="B17" s="871"/>
      <c r="C17" s="871"/>
      <c r="D17" s="871"/>
      <c r="E17" s="871"/>
      <c r="F17" s="871"/>
      <c r="G17" s="871"/>
      <c r="H17" s="872"/>
      <c r="I17" s="873"/>
    </row>
    <row r="18" spans="1:9" ht="33.950000000000003" customHeight="1">
      <c r="A18" s="459"/>
      <c r="B18" s="767" t="s">
        <v>4736</v>
      </c>
      <c r="C18" s="768"/>
      <c r="D18" s="768"/>
      <c r="E18" s="768"/>
      <c r="F18" s="768"/>
      <c r="G18" s="768"/>
      <c r="H18" s="868"/>
      <c r="I18" s="869"/>
    </row>
    <row r="19" spans="1:9" ht="33.950000000000003" customHeight="1">
      <c r="A19" s="460">
        <v>1</v>
      </c>
      <c r="B19" s="794"/>
      <c r="C19" s="795"/>
      <c r="D19" s="795"/>
      <c r="E19" s="795"/>
      <c r="F19" s="795"/>
      <c r="G19" s="795"/>
      <c r="H19" s="855"/>
      <c r="I19" s="856"/>
    </row>
    <row r="20" spans="1:9" ht="33.950000000000003" customHeight="1">
      <c r="A20" s="460">
        <v>2</v>
      </c>
      <c r="B20" s="794"/>
      <c r="C20" s="795"/>
      <c r="D20" s="795"/>
      <c r="E20" s="795"/>
      <c r="F20" s="795"/>
      <c r="G20" s="795"/>
      <c r="H20" s="855"/>
      <c r="I20" s="856"/>
    </row>
    <row r="21" spans="1:9" ht="33.950000000000003" customHeight="1">
      <c r="A21" s="460">
        <v>3</v>
      </c>
      <c r="B21" s="794"/>
      <c r="C21" s="795"/>
      <c r="D21" s="795"/>
      <c r="E21" s="795"/>
      <c r="F21" s="795"/>
      <c r="G21" s="795"/>
      <c r="H21" s="855"/>
      <c r="I21" s="856"/>
    </row>
    <row r="22" spans="1:9" ht="33.950000000000003" customHeight="1">
      <c r="A22" s="460">
        <v>4</v>
      </c>
      <c r="B22" s="794"/>
      <c r="C22" s="795"/>
      <c r="D22" s="795"/>
      <c r="E22" s="795"/>
      <c r="F22" s="795"/>
      <c r="G22" s="795"/>
      <c r="H22" s="855"/>
      <c r="I22" s="856"/>
    </row>
    <row r="23" spans="1:9" ht="33.950000000000003" customHeight="1">
      <c r="A23" s="460">
        <v>5</v>
      </c>
      <c r="B23" s="794"/>
      <c r="C23" s="795"/>
      <c r="D23" s="795"/>
      <c r="E23" s="795"/>
      <c r="F23" s="795"/>
      <c r="G23" s="795"/>
      <c r="H23" s="855"/>
      <c r="I23" s="856"/>
    </row>
    <row r="24" spans="1:9" ht="33.950000000000003" customHeight="1">
      <c r="A24" s="459"/>
      <c r="B24" s="767" t="s">
        <v>4738</v>
      </c>
      <c r="C24" s="768"/>
      <c r="D24" s="768"/>
      <c r="E24" s="768"/>
      <c r="F24" s="768"/>
      <c r="G24" s="768"/>
      <c r="H24" s="868"/>
      <c r="I24" s="869"/>
    </row>
    <row r="25" spans="1:9" ht="33.950000000000003" customHeight="1">
      <c r="A25" s="460">
        <v>1</v>
      </c>
      <c r="B25" s="794"/>
      <c r="C25" s="795"/>
      <c r="D25" s="795"/>
      <c r="E25" s="795"/>
      <c r="F25" s="795"/>
      <c r="G25" s="795"/>
      <c r="H25" s="855"/>
      <c r="I25" s="856"/>
    </row>
    <row r="26" spans="1:9" ht="33.950000000000003" customHeight="1">
      <c r="A26" s="460">
        <v>2</v>
      </c>
      <c r="B26" s="794"/>
      <c r="C26" s="795"/>
      <c r="D26" s="795"/>
      <c r="E26" s="795"/>
      <c r="F26" s="795"/>
      <c r="G26" s="795"/>
      <c r="H26" s="855"/>
      <c r="I26" s="856"/>
    </row>
    <row r="27" spans="1:9" ht="33.950000000000003" customHeight="1">
      <c r="A27" s="460">
        <v>3</v>
      </c>
      <c r="B27" s="794"/>
      <c r="C27" s="795"/>
      <c r="D27" s="795"/>
      <c r="E27" s="795"/>
      <c r="F27" s="795"/>
      <c r="G27" s="795"/>
      <c r="H27" s="855"/>
      <c r="I27" s="856"/>
    </row>
    <row r="28" spans="1:9" ht="33.950000000000003" customHeight="1">
      <c r="A28" s="460">
        <v>4</v>
      </c>
      <c r="B28" s="794"/>
      <c r="C28" s="795"/>
      <c r="D28" s="795"/>
      <c r="E28" s="795"/>
      <c r="F28" s="795"/>
      <c r="G28" s="795"/>
      <c r="H28" s="855"/>
      <c r="I28" s="856"/>
    </row>
    <row r="29" spans="1:9" ht="33.950000000000003" customHeight="1">
      <c r="A29" s="460">
        <v>5</v>
      </c>
      <c r="B29" s="794"/>
      <c r="C29" s="795"/>
      <c r="D29" s="795"/>
      <c r="E29" s="795"/>
      <c r="F29" s="795"/>
      <c r="G29" s="795"/>
      <c r="H29" s="855"/>
      <c r="I29" s="856"/>
    </row>
    <row r="30" spans="1:9" ht="33.950000000000003" customHeight="1">
      <c r="A30" s="459"/>
      <c r="B30" s="767" t="s">
        <v>4737</v>
      </c>
      <c r="C30" s="768"/>
      <c r="D30" s="768"/>
      <c r="E30" s="768"/>
      <c r="F30" s="768"/>
      <c r="G30" s="768"/>
      <c r="H30" s="868"/>
      <c r="I30" s="869"/>
    </row>
    <row r="31" spans="1:9" ht="33.950000000000003" customHeight="1">
      <c r="A31" s="460">
        <v>1</v>
      </c>
      <c r="B31" s="794"/>
      <c r="C31" s="795"/>
      <c r="D31" s="795"/>
      <c r="E31" s="795"/>
      <c r="F31" s="795"/>
      <c r="G31" s="795"/>
      <c r="H31" s="855"/>
      <c r="I31" s="856"/>
    </row>
    <row r="32" spans="1:9" ht="33.950000000000003" customHeight="1">
      <c r="A32" s="460">
        <v>2</v>
      </c>
      <c r="B32" s="794"/>
      <c r="C32" s="795"/>
      <c r="D32" s="795"/>
      <c r="E32" s="795"/>
      <c r="F32" s="795"/>
      <c r="G32" s="795"/>
      <c r="H32" s="855"/>
      <c r="I32" s="856"/>
    </row>
    <row r="33" spans="1:10" ht="33.950000000000003" customHeight="1">
      <c r="A33" s="460">
        <v>3</v>
      </c>
      <c r="B33" s="794"/>
      <c r="C33" s="795"/>
      <c r="D33" s="795"/>
      <c r="E33" s="795"/>
      <c r="F33" s="795"/>
      <c r="G33" s="795"/>
      <c r="H33" s="855"/>
      <c r="I33" s="856"/>
    </row>
    <row r="34" spans="1:10" ht="33.950000000000003" customHeight="1">
      <c r="A34" s="460">
        <v>4</v>
      </c>
      <c r="B34" s="794"/>
      <c r="C34" s="795"/>
      <c r="D34" s="795"/>
      <c r="E34" s="795"/>
      <c r="F34" s="795"/>
      <c r="G34" s="795"/>
      <c r="H34" s="855"/>
      <c r="I34" s="856"/>
    </row>
    <row r="35" spans="1:10" ht="33.950000000000003" customHeight="1">
      <c r="A35" s="460">
        <v>5</v>
      </c>
      <c r="B35" s="794"/>
      <c r="C35" s="795"/>
      <c r="D35" s="795"/>
      <c r="E35" s="795"/>
      <c r="F35" s="795"/>
      <c r="G35" s="795"/>
      <c r="H35" s="855"/>
      <c r="I35" s="856"/>
    </row>
    <row r="36" spans="1:10" ht="33.950000000000003" customHeight="1">
      <c r="A36" s="459"/>
      <c r="B36" s="860" t="s">
        <v>4742</v>
      </c>
      <c r="C36" s="861"/>
      <c r="D36" s="861"/>
      <c r="E36" s="861"/>
      <c r="F36" s="861"/>
      <c r="G36" s="861"/>
      <c r="H36" s="862"/>
      <c r="I36" s="863"/>
    </row>
    <row r="37" spans="1:10" ht="33.950000000000003" customHeight="1">
      <c r="A37" s="459"/>
      <c r="B37" s="864" t="s">
        <v>4743</v>
      </c>
      <c r="C37" s="865"/>
      <c r="D37" s="865"/>
      <c r="E37" s="865"/>
      <c r="F37" s="865"/>
      <c r="G37" s="865"/>
      <c r="H37" s="866"/>
      <c r="I37" s="867"/>
    </row>
    <row r="38" spans="1:10" ht="33.950000000000003" customHeight="1">
      <c r="A38" s="772"/>
      <c r="B38" s="772"/>
      <c r="C38" s="772"/>
      <c r="D38" s="772"/>
      <c r="E38" s="772"/>
      <c r="F38" s="772"/>
      <c r="G38" s="772"/>
      <c r="H38" s="854"/>
      <c r="I38" s="854"/>
    </row>
    <row r="39" spans="1:10" ht="33.950000000000003" customHeight="1">
      <c r="A39" s="772"/>
      <c r="B39" s="772"/>
      <c r="C39" s="772"/>
      <c r="D39" s="772"/>
      <c r="E39" s="772"/>
      <c r="F39" s="772"/>
      <c r="G39" s="772"/>
      <c r="H39" s="854"/>
      <c r="I39" s="854"/>
    </row>
    <row r="40" spans="1:10" ht="33.950000000000003" customHeight="1">
      <c r="A40" s="857" t="s">
        <v>4760</v>
      </c>
      <c r="B40" s="858"/>
      <c r="C40" s="858"/>
      <c r="D40" s="858"/>
      <c r="E40" s="858"/>
      <c r="F40" s="858"/>
      <c r="G40" s="859"/>
      <c r="H40" s="584"/>
      <c r="I40" s="603"/>
    </row>
    <row r="41" spans="1:10" ht="39" customHeight="1">
      <c r="A41" s="503" t="s">
        <v>1438</v>
      </c>
      <c r="B41" s="504" t="s">
        <v>1437</v>
      </c>
      <c r="C41" s="505" t="s">
        <v>1436</v>
      </c>
      <c r="D41" s="505" t="s">
        <v>1435</v>
      </c>
      <c r="E41" s="506" t="s">
        <v>1434</v>
      </c>
      <c r="F41" s="505" t="s">
        <v>1433</v>
      </c>
      <c r="G41" s="507" t="s">
        <v>1432</v>
      </c>
      <c r="H41" s="585" t="s">
        <v>46</v>
      </c>
      <c r="I41" s="586" t="s">
        <v>1431</v>
      </c>
      <c r="J41" s="461"/>
    </row>
    <row r="42" spans="1:10" ht="26.25" customHeight="1">
      <c r="A42" s="365"/>
      <c r="B42" s="817" t="s">
        <v>1430</v>
      </c>
      <c r="C42" s="817"/>
      <c r="D42" s="817"/>
      <c r="E42" s="817"/>
      <c r="F42" s="817"/>
      <c r="G42" s="818"/>
      <c r="H42" s="585">
        <f>H43+H72+H79+H84+H111</f>
        <v>94</v>
      </c>
      <c r="I42" s="587">
        <f>I43+I72+I79+I84+I111</f>
        <v>94</v>
      </c>
    </row>
    <row r="43" spans="1:10" ht="40.15" customHeight="1">
      <c r="A43" s="319" t="s">
        <v>1429</v>
      </c>
      <c r="B43" s="819" t="s">
        <v>1428</v>
      </c>
      <c r="C43" s="820"/>
      <c r="D43" s="820"/>
      <c r="E43" s="820"/>
      <c r="F43" s="820"/>
      <c r="G43" s="821"/>
      <c r="H43" s="585">
        <f>SUM(D44:D68)</f>
        <v>48</v>
      </c>
      <c r="I43" s="587">
        <f>COUNT(D44:D68)*2</f>
        <v>48</v>
      </c>
    </row>
    <row r="44" spans="1:10" ht="31.5">
      <c r="A44" s="366" t="s">
        <v>1427</v>
      </c>
      <c r="B44" s="367" t="s">
        <v>1426</v>
      </c>
      <c r="C44" s="368" t="s">
        <v>1425</v>
      </c>
      <c r="D44" s="23">
        <v>2</v>
      </c>
      <c r="E44" s="370" t="s">
        <v>1186</v>
      </c>
      <c r="F44" s="371" t="s">
        <v>1424</v>
      </c>
      <c r="G44" s="452"/>
      <c r="H44" s="585"/>
      <c r="I44" s="587"/>
    </row>
    <row r="45" spans="1:10" ht="33.6" customHeight="1">
      <c r="A45" s="366" t="s">
        <v>1423</v>
      </c>
      <c r="B45" s="367" t="s">
        <v>1422</v>
      </c>
      <c r="C45" s="371" t="s">
        <v>1421</v>
      </c>
      <c r="D45" s="23">
        <v>2</v>
      </c>
      <c r="E45" s="370" t="s">
        <v>1186</v>
      </c>
      <c r="F45" s="371" t="s">
        <v>1420</v>
      </c>
      <c r="G45" s="452"/>
      <c r="H45" s="585"/>
      <c r="I45" s="587"/>
    </row>
    <row r="46" spans="1:10" ht="79.900000000000006" hidden="1" customHeight="1">
      <c r="A46" s="378" t="s">
        <v>1419</v>
      </c>
      <c r="B46" s="367" t="s">
        <v>1418</v>
      </c>
      <c r="C46" s="371" t="s">
        <v>1417</v>
      </c>
      <c r="D46" s="23"/>
      <c r="E46" s="370" t="s">
        <v>1186</v>
      </c>
      <c r="F46" s="371" t="s">
        <v>1416</v>
      </c>
      <c r="G46" s="452"/>
      <c r="H46" s="570"/>
      <c r="I46" s="571"/>
    </row>
    <row r="47" spans="1:10" ht="31.5">
      <c r="A47" s="366" t="s">
        <v>1415</v>
      </c>
      <c r="B47" s="367" t="s">
        <v>1414</v>
      </c>
      <c r="C47" s="371" t="s">
        <v>1413</v>
      </c>
      <c r="D47" s="23">
        <v>2</v>
      </c>
      <c r="E47" s="370" t="s">
        <v>1186</v>
      </c>
      <c r="F47" s="371" t="s">
        <v>1412</v>
      </c>
      <c r="G47" s="452"/>
      <c r="H47" s="585"/>
      <c r="I47" s="587"/>
    </row>
    <row r="48" spans="1:10" ht="31.5">
      <c r="A48" s="366" t="s">
        <v>1411</v>
      </c>
      <c r="B48" s="367" t="s">
        <v>1410</v>
      </c>
      <c r="C48" s="371" t="s">
        <v>1409</v>
      </c>
      <c r="D48" s="23">
        <v>2</v>
      </c>
      <c r="E48" s="370" t="s">
        <v>1186</v>
      </c>
      <c r="F48" s="372" t="s">
        <v>1408</v>
      </c>
      <c r="G48" s="452"/>
      <c r="H48" s="585"/>
      <c r="I48" s="587"/>
    </row>
    <row r="49" spans="1:14" ht="31.5">
      <c r="A49" s="373" t="s">
        <v>1407</v>
      </c>
      <c r="B49" s="374" t="s">
        <v>1406</v>
      </c>
      <c r="C49" s="375" t="s">
        <v>1405</v>
      </c>
      <c r="D49" s="23">
        <v>2</v>
      </c>
      <c r="E49" s="370" t="s">
        <v>1186</v>
      </c>
      <c r="F49" s="371" t="s">
        <v>1404</v>
      </c>
      <c r="G49" s="462"/>
      <c r="H49" s="585"/>
      <c r="I49" s="587"/>
    </row>
    <row r="50" spans="1:14" ht="96.75" customHeight="1">
      <c r="A50" s="366"/>
      <c r="B50" s="367"/>
      <c r="C50" s="371" t="s">
        <v>1403</v>
      </c>
      <c r="D50" s="23">
        <v>2</v>
      </c>
      <c r="E50" s="370" t="s">
        <v>1186</v>
      </c>
      <c r="F50" s="371" t="s">
        <v>1402</v>
      </c>
      <c r="G50" s="452"/>
      <c r="H50" s="585"/>
      <c r="I50" s="587"/>
    </row>
    <row r="51" spans="1:14" ht="31.5">
      <c r="A51" s="366" t="s">
        <v>1401</v>
      </c>
      <c r="B51" s="367" t="s">
        <v>1400</v>
      </c>
      <c r="C51" s="371" t="s">
        <v>1399</v>
      </c>
      <c r="D51" s="23">
        <v>2</v>
      </c>
      <c r="E51" s="370" t="s">
        <v>1186</v>
      </c>
      <c r="F51" s="371" t="s">
        <v>1398</v>
      </c>
      <c r="G51" s="452"/>
      <c r="H51" s="585"/>
      <c r="I51" s="587"/>
    </row>
    <row r="52" spans="1:14" ht="43.5" customHeight="1">
      <c r="A52" s="366"/>
      <c r="B52" s="367"/>
      <c r="C52" s="371" t="s">
        <v>1397</v>
      </c>
      <c r="D52" s="23">
        <v>2</v>
      </c>
      <c r="E52" s="370" t="s">
        <v>1186</v>
      </c>
      <c r="F52" s="371" t="s">
        <v>1396</v>
      </c>
      <c r="G52" s="452"/>
      <c r="H52" s="585"/>
      <c r="I52" s="587"/>
    </row>
    <row r="53" spans="1:14" ht="31.5">
      <c r="A53" s="366" t="s">
        <v>1395</v>
      </c>
      <c r="B53" s="367" t="s">
        <v>1394</v>
      </c>
      <c r="C53" s="371" t="s">
        <v>1393</v>
      </c>
      <c r="D53" s="23">
        <v>2</v>
      </c>
      <c r="E53" s="370" t="s">
        <v>1186</v>
      </c>
      <c r="F53" s="371" t="s">
        <v>1386</v>
      </c>
      <c r="G53" s="452"/>
      <c r="H53" s="585"/>
      <c r="I53" s="587"/>
    </row>
    <row r="54" spans="1:14" ht="31.5">
      <c r="A54" s="366" t="s">
        <v>1392</v>
      </c>
      <c r="B54" s="367" t="s">
        <v>1391</v>
      </c>
      <c r="C54" s="371" t="s">
        <v>1390</v>
      </c>
      <c r="D54" s="23">
        <v>2</v>
      </c>
      <c r="E54" s="370" t="s">
        <v>1186</v>
      </c>
      <c r="F54" s="371" t="s">
        <v>1386</v>
      </c>
      <c r="G54" s="452"/>
      <c r="H54" s="585"/>
      <c r="I54" s="587"/>
    </row>
    <row r="55" spans="1:14" ht="31.5">
      <c r="A55" s="366" t="s">
        <v>1389</v>
      </c>
      <c r="B55" s="367" t="s">
        <v>1388</v>
      </c>
      <c r="C55" s="371" t="s">
        <v>1387</v>
      </c>
      <c r="D55" s="23">
        <v>2</v>
      </c>
      <c r="E55" s="370" t="s">
        <v>1186</v>
      </c>
      <c r="F55" s="372" t="s">
        <v>1386</v>
      </c>
      <c r="G55" s="452"/>
      <c r="H55" s="585"/>
      <c r="I55" s="587"/>
    </row>
    <row r="56" spans="1:14" ht="60">
      <c r="A56" s="366"/>
      <c r="B56" s="367"/>
      <c r="C56" s="371" t="s">
        <v>1385</v>
      </c>
      <c r="D56" s="23">
        <v>2</v>
      </c>
      <c r="E56" s="370" t="s">
        <v>1186</v>
      </c>
      <c r="F56" s="371" t="s">
        <v>1384</v>
      </c>
      <c r="G56" s="452"/>
      <c r="H56" s="585"/>
      <c r="I56" s="587"/>
    </row>
    <row r="57" spans="1:14" ht="31.5">
      <c r="A57" s="366" t="s">
        <v>1383</v>
      </c>
      <c r="B57" s="367" t="s">
        <v>1382</v>
      </c>
      <c r="C57" s="371" t="s">
        <v>1381</v>
      </c>
      <c r="D57" s="23">
        <v>2</v>
      </c>
      <c r="E57" s="370" t="s">
        <v>1186</v>
      </c>
      <c r="F57" s="371" t="s">
        <v>1380</v>
      </c>
      <c r="G57" s="452"/>
      <c r="H57" s="585"/>
      <c r="I57" s="587"/>
    </row>
    <row r="58" spans="1:14" ht="75">
      <c r="A58" s="366" t="s">
        <v>1379</v>
      </c>
      <c r="B58" s="367" t="s">
        <v>1378</v>
      </c>
      <c r="C58" s="371" t="s">
        <v>1377</v>
      </c>
      <c r="D58" s="23">
        <v>2</v>
      </c>
      <c r="E58" s="370" t="s">
        <v>1186</v>
      </c>
      <c r="F58" s="376" t="s">
        <v>1376</v>
      </c>
      <c r="G58" s="463"/>
      <c r="H58" s="588"/>
      <c r="I58" s="589"/>
      <c r="J58" s="372"/>
      <c r="K58" s="372"/>
      <c r="L58" s="372"/>
      <c r="M58" s="372"/>
      <c r="N58" s="372"/>
    </row>
    <row r="59" spans="1:14" ht="31.5">
      <c r="A59" s="366" t="s">
        <v>1375</v>
      </c>
      <c r="B59" s="367" t="s">
        <v>1374</v>
      </c>
      <c r="C59" s="371" t="s">
        <v>1373</v>
      </c>
      <c r="D59" s="23">
        <v>2</v>
      </c>
      <c r="E59" s="370" t="s">
        <v>1186</v>
      </c>
      <c r="F59" s="371" t="s">
        <v>1372</v>
      </c>
      <c r="G59" s="452"/>
      <c r="H59" s="585"/>
      <c r="I59" s="587"/>
    </row>
    <row r="60" spans="1:14" ht="30">
      <c r="A60" s="366"/>
      <c r="B60" s="367"/>
      <c r="C60" s="371" t="s">
        <v>1371</v>
      </c>
      <c r="D60" s="23">
        <v>2</v>
      </c>
      <c r="E60" s="370" t="s">
        <v>1186</v>
      </c>
      <c r="F60" s="369"/>
      <c r="G60" s="452"/>
      <c r="H60" s="585"/>
      <c r="I60" s="587"/>
    </row>
    <row r="61" spans="1:14" ht="31.5">
      <c r="A61" s="366" t="s">
        <v>1370</v>
      </c>
      <c r="B61" s="367" t="s">
        <v>1369</v>
      </c>
      <c r="C61" s="371" t="s">
        <v>1368</v>
      </c>
      <c r="D61" s="23">
        <v>2</v>
      </c>
      <c r="E61" s="377" t="s">
        <v>404</v>
      </c>
      <c r="F61" s="369"/>
      <c r="G61" s="452"/>
      <c r="H61" s="585"/>
      <c r="I61" s="587"/>
    </row>
    <row r="62" spans="1:14" ht="48" customHeight="1">
      <c r="A62" s="366" t="s">
        <v>1367</v>
      </c>
      <c r="B62" s="367" t="s">
        <v>1366</v>
      </c>
      <c r="C62" s="371" t="s">
        <v>1365</v>
      </c>
      <c r="D62" s="23">
        <v>2</v>
      </c>
      <c r="E62" s="370" t="s">
        <v>1186</v>
      </c>
      <c r="F62" s="369"/>
      <c r="G62" s="452"/>
      <c r="H62" s="585"/>
      <c r="I62" s="587"/>
    </row>
    <row r="63" spans="1:14" ht="30" customHeight="1">
      <c r="A63" s="366"/>
      <c r="B63" s="367"/>
      <c r="C63" s="371" t="s">
        <v>1364</v>
      </c>
      <c r="D63" s="23">
        <v>2</v>
      </c>
      <c r="E63" s="370" t="s">
        <v>1186</v>
      </c>
      <c r="F63" s="369"/>
      <c r="G63" s="452"/>
      <c r="H63" s="585"/>
      <c r="I63" s="587"/>
    </row>
    <row r="64" spans="1:14" ht="30" customHeight="1">
      <c r="A64" s="366"/>
      <c r="B64" s="367"/>
      <c r="C64" s="371" t="s">
        <v>1363</v>
      </c>
      <c r="D64" s="23">
        <v>2</v>
      </c>
      <c r="E64" s="370" t="s">
        <v>1186</v>
      </c>
      <c r="F64" s="369"/>
      <c r="G64" s="452"/>
      <c r="H64" s="585"/>
      <c r="I64" s="587"/>
    </row>
    <row r="65" spans="1:9" ht="30" customHeight="1">
      <c r="A65" s="366"/>
      <c r="B65" s="367"/>
      <c r="C65" s="371" t="s">
        <v>1362</v>
      </c>
      <c r="D65" s="23">
        <v>2</v>
      </c>
      <c r="E65" s="370" t="s">
        <v>1186</v>
      </c>
      <c r="F65" s="369"/>
      <c r="G65" s="452"/>
      <c r="H65" s="585"/>
      <c r="I65" s="587"/>
    </row>
    <row r="66" spans="1:9" ht="49.5" customHeight="1">
      <c r="A66" s="366"/>
      <c r="B66" s="367"/>
      <c r="C66" s="371" t="s">
        <v>1361</v>
      </c>
      <c r="D66" s="23">
        <v>2</v>
      </c>
      <c r="E66" s="370" t="s">
        <v>1186</v>
      </c>
      <c r="F66" s="369"/>
      <c r="G66" s="452">
        <v>343432</v>
      </c>
      <c r="H66" s="585"/>
      <c r="I66" s="587"/>
    </row>
    <row r="67" spans="1:9" ht="30" customHeight="1">
      <c r="A67" s="366"/>
      <c r="B67" s="367"/>
      <c r="C67" s="371" t="s">
        <v>1360</v>
      </c>
      <c r="D67" s="23">
        <v>2</v>
      </c>
      <c r="E67" s="370" t="s">
        <v>1186</v>
      </c>
      <c r="F67" s="369"/>
      <c r="G67" s="452"/>
      <c r="H67" s="585"/>
      <c r="I67" s="587"/>
    </row>
    <row r="68" spans="1:9" ht="47.25" customHeight="1">
      <c r="A68" s="366"/>
      <c r="B68" s="367"/>
      <c r="C68" s="371" t="s">
        <v>1359</v>
      </c>
      <c r="D68" s="23">
        <v>2</v>
      </c>
      <c r="E68" s="370" t="s">
        <v>1186</v>
      </c>
      <c r="F68" s="369"/>
      <c r="G68" s="452"/>
      <c r="H68" s="585"/>
      <c r="I68" s="587"/>
    </row>
    <row r="69" spans="1:9" ht="31.5" hidden="1">
      <c r="A69" s="378" t="s">
        <v>1358</v>
      </c>
      <c r="B69" s="367" t="s">
        <v>1357</v>
      </c>
      <c r="C69" s="369"/>
      <c r="D69" s="369"/>
      <c r="E69" s="377"/>
      <c r="F69" s="369"/>
      <c r="G69" s="369"/>
      <c r="H69" s="572"/>
      <c r="I69" s="572"/>
    </row>
    <row r="70" spans="1:9" ht="31.5" hidden="1">
      <c r="A70" s="378" t="s">
        <v>1356</v>
      </c>
      <c r="B70" s="367" t="s">
        <v>1355</v>
      </c>
      <c r="C70" s="369"/>
      <c r="D70" s="369"/>
      <c r="E70" s="377"/>
      <c r="F70" s="369"/>
      <c r="G70" s="369"/>
      <c r="H70" s="572"/>
      <c r="I70" s="572"/>
    </row>
    <row r="71" spans="1:9" ht="31.5" hidden="1">
      <c r="A71" s="378" t="s">
        <v>1354</v>
      </c>
      <c r="B71" s="367" t="s">
        <v>1353</v>
      </c>
      <c r="C71" s="369"/>
      <c r="D71" s="369"/>
      <c r="E71" s="377"/>
      <c r="F71" s="369"/>
      <c r="G71" s="369"/>
      <c r="H71" s="572"/>
      <c r="I71" s="572"/>
    </row>
    <row r="72" spans="1:9" ht="40.15" customHeight="1">
      <c r="A72" s="319" t="s">
        <v>1352</v>
      </c>
      <c r="B72" s="819" t="s">
        <v>1351</v>
      </c>
      <c r="C72" s="816"/>
      <c r="D72" s="816"/>
      <c r="E72" s="816"/>
      <c r="F72" s="816"/>
      <c r="G72" s="816"/>
      <c r="H72" s="585">
        <f>SUM(D74:D78)</f>
        <v>4</v>
      </c>
      <c r="I72" s="587">
        <f>COUNT(D74:D78)*2</f>
        <v>4</v>
      </c>
    </row>
    <row r="73" spans="1:9" ht="31.5" hidden="1">
      <c r="A73" s="378" t="s">
        <v>1350</v>
      </c>
      <c r="B73" s="379" t="s">
        <v>1349</v>
      </c>
      <c r="C73" s="371"/>
      <c r="D73" s="371"/>
      <c r="E73" s="380"/>
      <c r="F73" s="371"/>
      <c r="G73" s="369"/>
      <c r="H73" s="572"/>
      <c r="I73" s="572"/>
    </row>
    <row r="74" spans="1:9" ht="31.5" hidden="1">
      <c r="A74" s="378" t="s">
        <v>1348</v>
      </c>
      <c r="B74" s="379" t="s">
        <v>1347</v>
      </c>
      <c r="C74" s="371" t="s">
        <v>1346</v>
      </c>
      <c r="D74" s="23"/>
      <c r="E74" s="370" t="s">
        <v>1186</v>
      </c>
      <c r="F74" s="369"/>
      <c r="G74" s="452"/>
      <c r="H74" s="570"/>
      <c r="I74" s="571"/>
    </row>
    <row r="75" spans="1:9" ht="31.5" hidden="1">
      <c r="A75" s="378" t="s">
        <v>1345</v>
      </c>
      <c r="B75" s="379" t="s">
        <v>1344</v>
      </c>
      <c r="C75" s="371" t="s">
        <v>1343</v>
      </c>
      <c r="D75" s="23"/>
      <c r="E75" s="370" t="s">
        <v>1186</v>
      </c>
      <c r="F75" s="369"/>
      <c r="G75" s="452"/>
      <c r="H75" s="570"/>
      <c r="I75" s="571"/>
    </row>
    <row r="76" spans="1:9" ht="31.5">
      <c r="A76" s="319" t="s">
        <v>1342</v>
      </c>
      <c r="B76" s="379" t="s">
        <v>1341</v>
      </c>
      <c r="C76" s="371" t="s">
        <v>1340</v>
      </c>
      <c r="D76" s="23">
        <v>2</v>
      </c>
      <c r="E76" s="370" t="s">
        <v>1186</v>
      </c>
      <c r="F76" s="369"/>
      <c r="G76" s="452"/>
      <c r="H76" s="585"/>
      <c r="I76" s="587"/>
    </row>
    <row r="77" spans="1:9" ht="15.75" hidden="1">
      <c r="A77" s="378"/>
      <c r="B77" s="379"/>
      <c r="C77" s="371" t="s">
        <v>5030</v>
      </c>
      <c r="D77" s="23">
        <v>2</v>
      </c>
      <c r="E77" s="370" t="s">
        <v>1186</v>
      </c>
      <c r="F77" s="369"/>
      <c r="G77" s="452"/>
      <c r="H77" s="570"/>
      <c r="I77" s="571"/>
    </row>
    <row r="78" spans="1:9" ht="31.5" hidden="1">
      <c r="A78" s="378" t="s">
        <v>1339</v>
      </c>
      <c r="B78" s="379" t="s">
        <v>1338</v>
      </c>
      <c r="C78" s="371" t="s">
        <v>1337</v>
      </c>
      <c r="D78" s="10"/>
      <c r="E78" s="370" t="s">
        <v>1186</v>
      </c>
      <c r="F78" s="369"/>
      <c r="G78" s="452"/>
      <c r="H78" s="570"/>
      <c r="I78" s="571"/>
    </row>
    <row r="79" spans="1:9" ht="40.15" customHeight="1">
      <c r="A79" s="319" t="s">
        <v>1336</v>
      </c>
      <c r="B79" s="819" t="s">
        <v>1335</v>
      </c>
      <c r="C79" s="816"/>
      <c r="D79" s="816"/>
      <c r="E79" s="816"/>
      <c r="F79" s="816"/>
      <c r="G79" s="816"/>
      <c r="H79" s="585">
        <f>SUM(D81:D83)</f>
        <v>6</v>
      </c>
      <c r="I79" s="587">
        <f>COUNT(D81:D83)*2</f>
        <v>6</v>
      </c>
    </row>
    <row r="80" spans="1:9" ht="31.5" hidden="1">
      <c r="A80" s="378" t="s">
        <v>1334</v>
      </c>
      <c r="B80" s="379" t="s">
        <v>1333</v>
      </c>
      <c r="C80" s="371"/>
      <c r="D80" s="369"/>
      <c r="E80" s="377"/>
      <c r="F80" s="369"/>
      <c r="G80" s="369"/>
      <c r="H80" s="572"/>
      <c r="I80" s="572"/>
    </row>
    <row r="81" spans="1:9" ht="31.5">
      <c r="A81" s="366" t="s">
        <v>1332</v>
      </c>
      <c r="B81" s="379" t="s">
        <v>1331</v>
      </c>
      <c r="C81" s="371" t="s">
        <v>1330</v>
      </c>
      <c r="D81" s="23">
        <v>2</v>
      </c>
      <c r="E81" s="377" t="s">
        <v>1186</v>
      </c>
      <c r="F81" s="369"/>
      <c r="G81" s="452"/>
      <c r="H81" s="585"/>
      <c r="I81" s="587"/>
    </row>
    <row r="82" spans="1:9" ht="47.25">
      <c r="A82" s="366" t="s">
        <v>1329</v>
      </c>
      <c r="B82" s="379" t="s">
        <v>1328</v>
      </c>
      <c r="C82" s="371" t="s">
        <v>1327</v>
      </c>
      <c r="D82" s="23">
        <v>2</v>
      </c>
      <c r="E82" s="377" t="s">
        <v>1186</v>
      </c>
      <c r="F82" s="369"/>
      <c r="G82" s="452"/>
      <c r="H82" s="585"/>
      <c r="I82" s="587"/>
    </row>
    <row r="83" spans="1:9" ht="33.75" customHeight="1">
      <c r="A83" s="366"/>
      <c r="B83" s="379"/>
      <c r="C83" s="371" t="s">
        <v>1326</v>
      </c>
      <c r="D83" s="23">
        <v>2</v>
      </c>
      <c r="E83" s="377" t="s">
        <v>1186</v>
      </c>
      <c r="F83" s="369"/>
      <c r="G83" s="452"/>
      <c r="H83" s="585"/>
      <c r="I83" s="587"/>
    </row>
    <row r="84" spans="1:9" ht="40.15" customHeight="1">
      <c r="A84" s="319" t="s">
        <v>1325</v>
      </c>
      <c r="B84" s="819" t="s">
        <v>1324</v>
      </c>
      <c r="C84" s="816"/>
      <c r="D84" s="816"/>
      <c r="E84" s="816"/>
      <c r="F84" s="816"/>
      <c r="G84" s="816"/>
      <c r="H84" s="585">
        <f>SUM(D85:D102)</f>
        <v>34</v>
      </c>
      <c r="I84" s="587">
        <f>COUNT(D85:D102)*2</f>
        <v>34</v>
      </c>
    </row>
    <row r="85" spans="1:9" ht="71.25" customHeight="1">
      <c r="A85" s="366" t="s">
        <v>1323</v>
      </c>
      <c r="B85" s="367" t="s">
        <v>1322</v>
      </c>
      <c r="C85" s="381" t="s">
        <v>1321</v>
      </c>
      <c r="D85" s="60">
        <v>2</v>
      </c>
      <c r="E85" s="380" t="s">
        <v>404</v>
      </c>
      <c r="F85" s="371" t="s">
        <v>1320</v>
      </c>
      <c r="G85" s="452"/>
      <c r="H85" s="585"/>
      <c r="I85" s="587"/>
    </row>
    <row r="86" spans="1:9" ht="63">
      <c r="A86" s="366" t="s">
        <v>1319</v>
      </c>
      <c r="B86" s="367" t="s">
        <v>1318</v>
      </c>
      <c r="C86" s="371" t="s">
        <v>1317</v>
      </c>
      <c r="D86" s="60">
        <v>2</v>
      </c>
      <c r="E86" s="380" t="s">
        <v>1186</v>
      </c>
      <c r="F86" s="369"/>
      <c r="G86" s="452"/>
      <c r="H86" s="585"/>
      <c r="I86" s="587"/>
    </row>
    <row r="87" spans="1:9" ht="66.75" customHeight="1">
      <c r="A87" s="366" t="s">
        <v>1316</v>
      </c>
      <c r="B87" s="367" t="s">
        <v>1315</v>
      </c>
      <c r="C87" s="371" t="s">
        <v>1314</v>
      </c>
      <c r="D87" s="23">
        <v>2</v>
      </c>
      <c r="E87" s="380" t="s">
        <v>404</v>
      </c>
      <c r="F87" s="369"/>
      <c r="G87" s="452"/>
      <c r="H87" s="585"/>
      <c r="I87" s="587"/>
    </row>
    <row r="88" spans="1:9" ht="30">
      <c r="A88" s="366"/>
      <c r="B88" s="367"/>
      <c r="C88" s="371" t="s">
        <v>384</v>
      </c>
      <c r="D88" s="23">
        <v>2</v>
      </c>
      <c r="E88" s="380" t="s">
        <v>404</v>
      </c>
      <c r="F88" s="369"/>
      <c r="G88" s="463"/>
      <c r="H88" s="585"/>
      <c r="I88" s="587"/>
    </row>
    <row r="89" spans="1:9" ht="30">
      <c r="A89" s="366"/>
      <c r="B89" s="367"/>
      <c r="C89" s="371" t="s">
        <v>378</v>
      </c>
      <c r="D89" s="23">
        <v>2</v>
      </c>
      <c r="E89" s="380" t="s">
        <v>404</v>
      </c>
      <c r="F89" s="369"/>
      <c r="G89" s="463"/>
      <c r="H89" s="585"/>
      <c r="I89" s="587"/>
    </row>
    <row r="90" spans="1:9" ht="54" customHeight="1">
      <c r="A90" s="366" t="s">
        <v>1313</v>
      </c>
      <c r="B90" s="367" t="s">
        <v>1312</v>
      </c>
      <c r="C90" s="371" t="s">
        <v>1311</v>
      </c>
      <c r="D90" s="23">
        <v>2</v>
      </c>
      <c r="E90" s="377" t="s">
        <v>110</v>
      </c>
      <c r="F90" s="369"/>
      <c r="G90" s="452"/>
      <c r="H90" s="585"/>
      <c r="I90" s="587"/>
    </row>
    <row r="91" spans="1:9" ht="34.5" customHeight="1">
      <c r="A91" s="366"/>
      <c r="B91" s="367"/>
      <c r="C91" s="376" t="s">
        <v>1310</v>
      </c>
      <c r="D91" s="23">
        <v>2</v>
      </c>
      <c r="E91" s="377" t="s">
        <v>106</v>
      </c>
      <c r="F91" s="369"/>
      <c r="G91" s="452"/>
      <c r="H91" s="585"/>
      <c r="I91" s="587"/>
    </row>
    <row r="92" spans="1:9" ht="30">
      <c r="A92" s="366"/>
      <c r="B92" s="367"/>
      <c r="C92" s="376" t="s">
        <v>1309</v>
      </c>
      <c r="D92" s="23">
        <v>2</v>
      </c>
      <c r="E92" s="377" t="s">
        <v>110</v>
      </c>
      <c r="F92" s="369"/>
      <c r="G92" s="452"/>
      <c r="H92" s="585"/>
      <c r="I92" s="587"/>
    </row>
    <row r="93" spans="1:9" ht="30">
      <c r="A93" s="366"/>
      <c r="B93" s="367"/>
      <c r="C93" s="376" t="s">
        <v>1308</v>
      </c>
      <c r="D93" s="23">
        <v>2</v>
      </c>
      <c r="E93" s="377" t="s">
        <v>110</v>
      </c>
      <c r="F93" s="369"/>
      <c r="G93" s="452"/>
      <c r="H93" s="585"/>
      <c r="I93" s="587"/>
    </row>
    <row r="94" spans="1:9" ht="30">
      <c r="A94" s="366"/>
      <c r="B94" s="367"/>
      <c r="C94" s="376" t="s">
        <v>1307</v>
      </c>
      <c r="D94" s="23">
        <v>2</v>
      </c>
      <c r="E94" s="377" t="s">
        <v>110</v>
      </c>
      <c r="F94" s="369"/>
      <c r="G94" s="452"/>
      <c r="H94" s="585"/>
      <c r="I94" s="587"/>
    </row>
    <row r="95" spans="1:9" ht="63">
      <c r="A95" s="366" t="s">
        <v>1306</v>
      </c>
      <c r="B95" s="367" t="s">
        <v>1305</v>
      </c>
      <c r="C95" s="371" t="s">
        <v>1304</v>
      </c>
      <c r="D95" s="23">
        <v>2</v>
      </c>
      <c r="E95" s="377" t="s">
        <v>106</v>
      </c>
      <c r="F95" s="371" t="s">
        <v>1303</v>
      </c>
      <c r="G95" s="452"/>
      <c r="H95" s="585"/>
      <c r="I95" s="587"/>
    </row>
    <row r="96" spans="1:9" ht="60">
      <c r="A96" s="366"/>
      <c r="B96" s="367"/>
      <c r="C96" s="371" t="s">
        <v>1302</v>
      </c>
      <c r="D96" s="23">
        <v>2</v>
      </c>
      <c r="E96" s="377" t="s">
        <v>110</v>
      </c>
      <c r="F96" s="371" t="s">
        <v>1301</v>
      </c>
      <c r="G96" s="452"/>
      <c r="H96" s="585"/>
      <c r="I96" s="587"/>
    </row>
    <row r="97" spans="1:9" ht="47.25">
      <c r="A97" s="366" t="s">
        <v>1300</v>
      </c>
      <c r="B97" s="367" t="s">
        <v>1299</v>
      </c>
      <c r="C97" s="371" t="s">
        <v>1298</v>
      </c>
      <c r="D97" s="23">
        <v>2</v>
      </c>
      <c r="E97" s="377" t="s">
        <v>110</v>
      </c>
      <c r="F97" s="369"/>
      <c r="G97" s="452"/>
      <c r="H97" s="585"/>
      <c r="I97" s="587"/>
    </row>
    <row r="98" spans="1:9" ht="66.75" customHeight="1">
      <c r="A98" s="366" t="s">
        <v>1297</v>
      </c>
      <c r="B98" s="367" t="s">
        <v>1296</v>
      </c>
      <c r="C98" s="382" t="s">
        <v>1295</v>
      </c>
      <c r="D98" s="23">
        <v>2</v>
      </c>
      <c r="E98" s="377" t="s">
        <v>110</v>
      </c>
      <c r="F98" s="369"/>
      <c r="G98" s="452"/>
      <c r="H98" s="585"/>
      <c r="I98" s="587"/>
    </row>
    <row r="99" spans="1:9" ht="110.25">
      <c r="A99" s="366" t="s">
        <v>1294</v>
      </c>
      <c r="B99" s="367" t="s">
        <v>1293</v>
      </c>
      <c r="C99" s="371" t="s">
        <v>1292</v>
      </c>
      <c r="D99" s="23">
        <v>2</v>
      </c>
      <c r="E99" s="377" t="s">
        <v>110</v>
      </c>
      <c r="F99" s="369"/>
      <c r="G99" s="452"/>
      <c r="H99" s="585"/>
      <c r="I99" s="587"/>
    </row>
    <row r="100" spans="1:9" ht="63" hidden="1">
      <c r="A100" s="378" t="s">
        <v>1291</v>
      </c>
      <c r="B100" s="367" t="s">
        <v>1290</v>
      </c>
      <c r="C100" s="382"/>
      <c r="D100" s="369"/>
      <c r="E100" s="377" t="s">
        <v>106</v>
      </c>
      <c r="F100" s="369"/>
      <c r="G100" s="369"/>
      <c r="H100" s="572"/>
      <c r="I100" s="572"/>
    </row>
    <row r="101" spans="1:9" ht="61.5" customHeight="1">
      <c r="A101" s="366" t="s">
        <v>1289</v>
      </c>
      <c r="B101" s="367" t="s">
        <v>1288</v>
      </c>
      <c r="C101" s="371" t="s">
        <v>1287</v>
      </c>
      <c r="D101" s="23">
        <v>2</v>
      </c>
      <c r="E101" s="377" t="s">
        <v>106</v>
      </c>
      <c r="F101" s="371"/>
      <c r="G101" s="452"/>
      <c r="H101" s="585"/>
      <c r="I101" s="587"/>
    </row>
    <row r="102" spans="1:9" ht="45">
      <c r="A102" s="366" t="s">
        <v>1286</v>
      </c>
      <c r="B102" s="380" t="s">
        <v>1285</v>
      </c>
      <c r="C102" s="371" t="s">
        <v>1284</v>
      </c>
      <c r="D102" s="23">
        <v>2</v>
      </c>
      <c r="E102" s="377" t="s">
        <v>106</v>
      </c>
      <c r="F102" s="369"/>
      <c r="G102" s="452"/>
      <c r="H102" s="585"/>
      <c r="I102" s="587"/>
    </row>
    <row r="103" spans="1:9" ht="40.15" hidden="1" customHeight="1">
      <c r="A103" s="383" t="s">
        <v>1283</v>
      </c>
      <c r="B103" s="819" t="s">
        <v>1282</v>
      </c>
      <c r="C103" s="816"/>
      <c r="D103" s="816"/>
      <c r="E103" s="816"/>
      <c r="F103" s="816"/>
      <c r="G103" s="822"/>
      <c r="H103" s="572">
        <f>SUM(D104:D110)</f>
        <v>0</v>
      </c>
      <c r="I103" s="572">
        <f>COUNT(D104:D110)*2</f>
        <v>0</v>
      </c>
    </row>
    <row r="104" spans="1:9" ht="31.5" hidden="1">
      <c r="A104" s="378" t="s">
        <v>1281</v>
      </c>
      <c r="B104" s="384" t="s">
        <v>1280</v>
      </c>
      <c r="C104" s="369"/>
      <c r="D104" s="369"/>
      <c r="E104" s="377"/>
      <c r="F104" s="369"/>
      <c r="G104" s="369"/>
      <c r="H104" s="572"/>
      <c r="I104" s="572"/>
    </row>
    <row r="105" spans="1:9" ht="31.5" hidden="1">
      <c r="A105" s="378" t="s">
        <v>1279</v>
      </c>
      <c r="B105" s="384" t="s">
        <v>1278</v>
      </c>
      <c r="C105" s="369"/>
      <c r="D105" s="369"/>
      <c r="E105" s="377"/>
      <c r="F105" s="369"/>
      <c r="G105" s="369"/>
      <c r="H105" s="572"/>
      <c r="I105" s="572"/>
    </row>
    <row r="106" spans="1:9" ht="31.5" hidden="1">
      <c r="A106" s="378" t="s">
        <v>1277</v>
      </c>
      <c r="B106" s="384" t="s">
        <v>1276</v>
      </c>
      <c r="C106" s="369"/>
      <c r="D106" s="369"/>
      <c r="E106" s="377"/>
      <c r="F106" s="369"/>
      <c r="G106" s="369"/>
      <c r="H106" s="572"/>
      <c r="I106" s="572"/>
    </row>
    <row r="107" spans="1:9" ht="31.5" hidden="1">
      <c r="A107" s="378" t="s">
        <v>1275</v>
      </c>
      <c r="B107" s="384" t="s">
        <v>1274</v>
      </c>
      <c r="C107" s="369"/>
      <c r="D107" s="369"/>
      <c r="E107" s="377"/>
      <c r="F107" s="369"/>
      <c r="G107" s="369"/>
      <c r="H107" s="572"/>
      <c r="I107" s="572"/>
    </row>
    <row r="108" spans="1:9" ht="31.5" hidden="1">
      <c r="A108" s="378" t="s">
        <v>1273</v>
      </c>
      <c r="B108" s="384" t="s">
        <v>1272</v>
      </c>
      <c r="C108" s="369"/>
      <c r="D108" s="369"/>
      <c r="E108" s="377"/>
      <c r="F108" s="369"/>
      <c r="G108" s="369"/>
      <c r="H108" s="572"/>
      <c r="I108" s="572"/>
    </row>
    <row r="109" spans="1:9" ht="31.5" hidden="1">
      <c r="A109" s="378" t="s">
        <v>1271</v>
      </c>
      <c r="B109" s="384" t="s">
        <v>1270</v>
      </c>
      <c r="C109" s="369"/>
      <c r="D109" s="369"/>
      <c r="E109" s="377"/>
      <c r="F109" s="369"/>
      <c r="G109" s="369"/>
      <c r="H109" s="572"/>
      <c r="I109" s="572"/>
    </row>
    <row r="110" spans="1:9" ht="31.5" hidden="1">
      <c r="A110" s="378" t="s">
        <v>1269</v>
      </c>
      <c r="B110" s="384" t="s">
        <v>1268</v>
      </c>
      <c r="C110" s="369"/>
      <c r="D110" s="369"/>
      <c r="E110" s="377"/>
      <c r="F110" s="369"/>
      <c r="G110" s="369"/>
      <c r="H110" s="572"/>
      <c r="I110" s="572"/>
    </row>
    <row r="111" spans="1:9" ht="40.15" customHeight="1">
      <c r="A111" s="319" t="s">
        <v>1267</v>
      </c>
      <c r="B111" s="815" t="s">
        <v>1266</v>
      </c>
      <c r="C111" s="816"/>
      <c r="D111" s="816"/>
      <c r="E111" s="816"/>
      <c r="F111" s="816"/>
      <c r="G111" s="816"/>
      <c r="H111" s="585">
        <f>SUM(D112)</f>
        <v>2</v>
      </c>
      <c r="I111" s="587">
        <f>COUNT(D112)*2</f>
        <v>2</v>
      </c>
    </row>
    <row r="112" spans="1:9" ht="63">
      <c r="A112" s="366" t="s">
        <v>1265</v>
      </c>
      <c r="B112" s="384" t="s">
        <v>1264</v>
      </c>
      <c r="C112" s="385" t="s">
        <v>1263</v>
      </c>
      <c r="D112" s="15">
        <v>2</v>
      </c>
      <c r="E112" s="370" t="s">
        <v>110</v>
      </c>
      <c r="F112" s="381" t="s">
        <v>1262</v>
      </c>
      <c r="G112" s="452"/>
      <c r="H112" s="585"/>
      <c r="I112" s="587"/>
    </row>
    <row r="113" spans="1:9" ht="78.75" hidden="1">
      <c r="A113" s="378" t="s">
        <v>1261</v>
      </c>
      <c r="B113" s="384" t="s">
        <v>1260</v>
      </c>
      <c r="C113" s="369"/>
      <c r="D113" s="369"/>
      <c r="E113" s="377"/>
      <c r="F113" s="369"/>
      <c r="G113" s="369"/>
      <c r="H113" s="572"/>
      <c r="I113" s="572"/>
    </row>
    <row r="114" spans="1:9" ht="18.75">
      <c r="A114" s="365"/>
      <c r="B114" s="823" t="s">
        <v>1259</v>
      </c>
      <c r="C114" s="816"/>
      <c r="D114" s="816"/>
      <c r="E114" s="816"/>
      <c r="F114" s="816"/>
      <c r="G114" s="816"/>
      <c r="H114" s="585">
        <f>H115+H130+H143+H150+H157+H164</f>
        <v>74</v>
      </c>
      <c r="I114" s="587">
        <f>I115+I130+I143+I150+I157+I164</f>
        <v>74</v>
      </c>
    </row>
    <row r="115" spans="1:9" ht="40.15" customHeight="1">
      <c r="A115" s="387" t="s">
        <v>1258</v>
      </c>
      <c r="B115" s="819" t="s">
        <v>1257</v>
      </c>
      <c r="C115" s="816"/>
      <c r="D115" s="816"/>
      <c r="E115" s="816"/>
      <c r="F115" s="816"/>
      <c r="G115" s="816"/>
      <c r="H115" s="585">
        <f>SUM(D116:D129)</f>
        <v>26</v>
      </c>
      <c r="I115" s="587">
        <f>COUNT(D116:D129)*2</f>
        <v>26</v>
      </c>
    </row>
    <row r="116" spans="1:9" ht="31.5">
      <c r="A116" s="366" t="s">
        <v>1256</v>
      </c>
      <c r="B116" s="388" t="s">
        <v>1255</v>
      </c>
      <c r="C116" s="389" t="s">
        <v>1254</v>
      </c>
      <c r="D116" s="15">
        <v>2</v>
      </c>
      <c r="E116" s="370" t="s">
        <v>156</v>
      </c>
      <c r="F116" s="381" t="s">
        <v>1253</v>
      </c>
      <c r="G116" s="452"/>
      <c r="H116" s="585"/>
      <c r="I116" s="587"/>
    </row>
    <row r="117" spans="1:9" ht="31.5">
      <c r="A117" s="366"/>
      <c r="B117" s="388"/>
      <c r="C117" s="390" t="s">
        <v>1252</v>
      </c>
      <c r="D117" s="15">
        <v>2</v>
      </c>
      <c r="E117" s="370" t="s">
        <v>156</v>
      </c>
      <c r="F117" s="391"/>
      <c r="G117" s="452"/>
      <c r="H117" s="585"/>
      <c r="I117" s="587"/>
    </row>
    <row r="118" spans="1:9" ht="47.25">
      <c r="A118" s="366" t="s">
        <v>1251</v>
      </c>
      <c r="B118" s="388" t="s">
        <v>1250</v>
      </c>
      <c r="C118" s="389" t="s">
        <v>1249</v>
      </c>
      <c r="D118" s="23">
        <v>2</v>
      </c>
      <c r="E118" s="370" t="s">
        <v>156</v>
      </c>
      <c r="F118" s="369"/>
      <c r="G118" s="452"/>
      <c r="H118" s="585"/>
      <c r="I118" s="587"/>
    </row>
    <row r="119" spans="1:9" ht="30">
      <c r="A119" s="366"/>
      <c r="B119" s="388"/>
      <c r="C119" s="392" t="s">
        <v>1248</v>
      </c>
      <c r="D119" s="23">
        <v>2</v>
      </c>
      <c r="E119" s="370" t="s">
        <v>156</v>
      </c>
      <c r="F119" s="369"/>
      <c r="G119" s="452"/>
      <c r="H119" s="585"/>
      <c r="I119" s="587"/>
    </row>
    <row r="120" spans="1:9" ht="30">
      <c r="A120" s="366"/>
      <c r="B120" s="388"/>
      <c r="C120" s="389" t="s">
        <v>1247</v>
      </c>
      <c r="D120" s="23">
        <v>2</v>
      </c>
      <c r="E120" s="370" t="s">
        <v>156</v>
      </c>
      <c r="F120" s="369"/>
      <c r="G120" s="452"/>
      <c r="H120" s="585"/>
      <c r="I120" s="587"/>
    </row>
    <row r="121" spans="1:9" ht="30" hidden="1">
      <c r="A121" s="378"/>
      <c r="B121" s="388"/>
      <c r="C121" s="389" t="s">
        <v>1246</v>
      </c>
      <c r="D121" s="23"/>
      <c r="E121" s="370" t="s">
        <v>156</v>
      </c>
      <c r="F121" s="369"/>
      <c r="G121" s="452"/>
      <c r="H121" s="570"/>
      <c r="I121" s="571"/>
    </row>
    <row r="122" spans="1:9" ht="30">
      <c r="A122" s="366"/>
      <c r="B122" s="388"/>
      <c r="C122" s="392" t="s">
        <v>1245</v>
      </c>
      <c r="D122" s="23">
        <v>2</v>
      </c>
      <c r="E122" s="370" t="s">
        <v>156</v>
      </c>
      <c r="F122" s="369"/>
      <c r="G122" s="452"/>
      <c r="H122" s="585"/>
      <c r="I122" s="587"/>
    </row>
    <row r="123" spans="1:9" ht="47.25">
      <c r="A123" s="366" t="s">
        <v>1244</v>
      </c>
      <c r="B123" s="388" t="s">
        <v>1243</v>
      </c>
      <c r="C123" s="393" t="s">
        <v>1242</v>
      </c>
      <c r="D123" s="23">
        <v>2</v>
      </c>
      <c r="E123" s="370" t="s">
        <v>156</v>
      </c>
      <c r="F123" s="369"/>
      <c r="G123" s="452"/>
      <c r="H123" s="585"/>
      <c r="I123" s="587"/>
    </row>
    <row r="124" spans="1:9" ht="51.75" customHeight="1">
      <c r="A124" s="366" t="s">
        <v>1241</v>
      </c>
      <c r="B124" s="388" t="s">
        <v>1240</v>
      </c>
      <c r="C124" s="389" t="s">
        <v>1239</v>
      </c>
      <c r="D124" s="23">
        <v>2</v>
      </c>
      <c r="E124" s="370" t="s">
        <v>156</v>
      </c>
      <c r="F124" s="369"/>
      <c r="G124" s="452"/>
      <c r="H124" s="585"/>
      <c r="I124" s="587"/>
    </row>
    <row r="125" spans="1:9" ht="63">
      <c r="A125" s="366" t="s">
        <v>1238</v>
      </c>
      <c r="B125" s="388" t="s">
        <v>1237</v>
      </c>
      <c r="C125" s="381" t="s">
        <v>1236</v>
      </c>
      <c r="D125" s="23">
        <v>2</v>
      </c>
      <c r="E125" s="370" t="s">
        <v>156</v>
      </c>
      <c r="G125" s="452"/>
      <c r="H125" s="585"/>
      <c r="I125" s="587"/>
    </row>
    <row r="126" spans="1:9" ht="45">
      <c r="A126" s="366"/>
      <c r="B126" s="388"/>
      <c r="C126" s="372" t="s">
        <v>1235</v>
      </c>
      <c r="D126" s="23">
        <v>2</v>
      </c>
      <c r="E126" s="370" t="s">
        <v>156</v>
      </c>
      <c r="F126" s="371"/>
      <c r="G126" s="452"/>
      <c r="H126" s="585"/>
      <c r="I126" s="587"/>
    </row>
    <row r="127" spans="1:9" ht="47.25">
      <c r="A127" s="366" t="s">
        <v>1234</v>
      </c>
      <c r="B127" s="388" t="s">
        <v>1233</v>
      </c>
      <c r="C127" s="392" t="s">
        <v>1232</v>
      </c>
      <c r="D127" s="23">
        <v>2</v>
      </c>
      <c r="E127" s="370" t="s">
        <v>156</v>
      </c>
      <c r="F127" s="369"/>
      <c r="G127" s="452"/>
      <c r="H127" s="585"/>
      <c r="I127" s="587"/>
    </row>
    <row r="128" spans="1:9" ht="63">
      <c r="A128" s="366" t="s">
        <v>1231</v>
      </c>
      <c r="B128" s="388" t="s">
        <v>1230</v>
      </c>
      <c r="C128" s="389" t="s">
        <v>1229</v>
      </c>
      <c r="D128" s="23">
        <v>2</v>
      </c>
      <c r="E128" s="370" t="s">
        <v>156</v>
      </c>
      <c r="F128" s="369"/>
      <c r="G128" s="452"/>
      <c r="H128" s="585"/>
      <c r="I128" s="587"/>
    </row>
    <row r="129" spans="1:9" ht="47.25">
      <c r="A129" s="366" t="s">
        <v>1228</v>
      </c>
      <c r="B129" s="388" t="s">
        <v>1227</v>
      </c>
      <c r="C129" s="394" t="s">
        <v>1226</v>
      </c>
      <c r="D129" s="23">
        <v>2</v>
      </c>
      <c r="E129" s="377" t="s">
        <v>1225</v>
      </c>
      <c r="F129" s="369"/>
      <c r="G129" s="452"/>
      <c r="H129" s="585"/>
      <c r="I129" s="587"/>
    </row>
    <row r="130" spans="1:9" ht="40.15" customHeight="1">
      <c r="A130" s="387" t="s">
        <v>1224</v>
      </c>
      <c r="B130" s="815" t="s">
        <v>1223</v>
      </c>
      <c r="C130" s="816"/>
      <c r="D130" s="816"/>
      <c r="E130" s="816"/>
      <c r="F130" s="816"/>
      <c r="G130" s="816"/>
      <c r="H130" s="585">
        <f>SUM(D131:D140)</f>
        <v>18</v>
      </c>
      <c r="I130" s="587">
        <f>COUNT(D131:D140)*2</f>
        <v>18</v>
      </c>
    </row>
    <row r="131" spans="1:9" ht="47.25">
      <c r="A131" s="366" t="s">
        <v>1222</v>
      </c>
      <c r="B131" s="395" t="s">
        <v>1221</v>
      </c>
      <c r="C131" s="389" t="s">
        <v>1220</v>
      </c>
      <c r="D131" s="23">
        <v>2</v>
      </c>
      <c r="E131" s="377" t="s">
        <v>156</v>
      </c>
      <c r="F131" s="369"/>
      <c r="G131" s="452"/>
      <c r="H131" s="585"/>
      <c r="I131" s="587"/>
    </row>
    <row r="132" spans="1:9" ht="30">
      <c r="A132" s="366"/>
      <c r="B132" s="395"/>
      <c r="C132" s="389" t="s">
        <v>1219</v>
      </c>
      <c r="D132" s="23">
        <v>2</v>
      </c>
      <c r="E132" s="377" t="s">
        <v>156</v>
      </c>
      <c r="F132" s="369"/>
      <c r="G132" s="452"/>
      <c r="H132" s="585"/>
      <c r="I132" s="587"/>
    </row>
    <row r="133" spans="1:9" ht="30">
      <c r="A133" s="366"/>
      <c r="B133" s="395"/>
      <c r="C133" s="389" t="s">
        <v>1218</v>
      </c>
      <c r="D133" s="23">
        <v>2</v>
      </c>
      <c r="E133" s="377" t="s">
        <v>156</v>
      </c>
      <c r="F133" s="369"/>
      <c r="G133" s="452"/>
      <c r="H133" s="585"/>
      <c r="I133" s="587"/>
    </row>
    <row r="134" spans="1:9" ht="60">
      <c r="A134" s="366"/>
      <c r="B134" s="395"/>
      <c r="C134" s="389" t="s">
        <v>1217</v>
      </c>
      <c r="D134" s="23">
        <v>2</v>
      </c>
      <c r="E134" s="377" t="s">
        <v>156</v>
      </c>
      <c r="F134" s="369"/>
      <c r="G134" s="452"/>
      <c r="H134" s="585"/>
      <c r="I134" s="587"/>
    </row>
    <row r="135" spans="1:9" ht="30">
      <c r="A135" s="366"/>
      <c r="B135" s="395"/>
      <c r="C135" s="389" t="s">
        <v>1216</v>
      </c>
      <c r="D135" s="23">
        <v>2</v>
      </c>
      <c r="E135" s="377" t="s">
        <v>156</v>
      </c>
      <c r="F135" s="369"/>
      <c r="G135" s="452"/>
      <c r="H135" s="585"/>
      <c r="I135" s="587"/>
    </row>
    <row r="136" spans="1:9" ht="99.75" hidden="1" customHeight="1">
      <c r="A136" s="378" t="s">
        <v>1215</v>
      </c>
      <c r="B136" s="395" t="s">
        <v>1214</v>
      </c>
      <c r="C136" s="369"/>
      <c r="D136" s="369"/>
      <c r="E136" s="377"/>
      <c r="F136" s="369"/>
      <c r="G136" s="369"/>
      <c r="H136" s="572"/>
      <c r="I136" s="572"/>
    </row>
    <row r="137" spans="1:9" ht="63">
      <c r="A137" s="366" t="s">
        <v>1213</v>
      </c>
      <c r="B137" s="396" t="s">
        <v>1212</v>
      </c>
      <c r="C137" s="394" t="s">
        <v>1211</v>
      </c>
      <c r="D137" s="23">
        <v>2</v>
      </c>
      <c r="E137" s="377" t="s">
        <v>156</v>
      </c>
      <c r="F137" s="369"/>
      <c r="G137" s="452"/>
      <c r="H137" s="585"/>
      <c r="I137" s="587"/>
    </row>
    <row r="138" spans="1:9" ht="30">
      <c r="A138" s="366"/>
      <c r="B138" s="395"/>
      <c r="C138" s="394" t="s">
        <v>1210</v>
      </c>
      <c r="D138" s="23">
        <v>2</v>
      </c>
      <c r="E138" s="377" t="s">
        <v>156</v>
      </c>
      <c r="F138" s="369"/>
      <c r="G138" s="452"/>
      <c r="H138" s="585"/>
      <c r="I138" s="587"/>
    </row>
    <row r="139" spans="1:9" ht="30">
      <c r="A139" s="366"/>
      <c r="B139" s="395"/>
      <c r="C139" s="394" t="s">
        <v>1209</v>
      </c>
      <c r="D139" s="23">
        <v>2</v>
      </c>
      <c r="E139" s="377" t="s">
        <v>156</v>
      </c>
      <c r="F139" s="369"/>
      <c r="G139" s="452"/>
      <c r="H139" s="585"/>
      <c r="I139" s="587"/>
    </row>
    <row r="140" spans="1:9" ht="30">
      <c r="A140" s="366"/>
      <c r="B140" s="395"/>
      <c r="C140" s="397" t="s">
        <v>1208</v>
      </c>
      <c r="D140" s="23">
        <v>2</v>
      </c>
      <c r="E140" s="377" t="s">
        <v>156</v>
      </c>
      <c r="F140" s="369"/>
      <c r="G140" s="452"/>
      <c r="H140" s="585"/>
      <c r="I140" s="587"/>
    </row>
    <row r="141" spans="1:9" ht="75" hidden="1" customHeight="1">
      <c r="A141" s="378" t="s">
        <v>1207</v>
      </c>
      <c r="B141" s="395" t="s">
        <v>1206</v>
      </c>
      <c r="D141" s="369"/>
      <c r="E141" s="377"/>
      <c r="F141" s="369"/>
      <c r="G141" s="369"/>
      <c r="H141" s="572"/>
      <c r="I141" s="572"/>
    </row>
    <row r="142" spans="1:9" ht="72" hidden="1" customHeight="1">
      <c r="A142" s="378" t="s">
        <v>1205</v>
      </c>
      <c r="B142" s="398" t="s">
        <v>1204</v>
      </c>
      <c r="C142" s="369"/>
      <c r="D142" s="369"/>
      <c r="E142" s="377"/>
      <c r="F142" s="369"/>
      <c r="G142" s="369"/>
      <c r="H142" s="572"/>
      <c r="I142" s="572"/>
    </row>
    <row r="143" spans="1:9" ht="40.15" customHeight="1">
      <c r="A143" s="387" t="s">
        <v>1203</v>
      </c>
      <c r="B143" s="819" t="s">
        <v>1202</v>
      </c>
      <c r="C143" s="816"/>
      <c r="D143" s="816"/>
      <c r="E143" s="816"/>
      <c r="F143" s="816"/>
      <c r="G143" s="816"/>
      <c r="H143" s="585">
        <f>SUM(D144:D149)</f>
        <v>12</v>
      </c>
      <c r="I143" s="587">
        <f>COUNT(D144:D149)*2</f>
        <v>12</v>
      </c>
    </row>
    <row r="144" spans="1:9" ht="31.5">
      <c r="A144" s="366" t="s">
        <v>1201</v>
      </c>
      <c r="B144" s="395" t="s">
        <v>1200</v>
      </c>
      <c r="C144" s="389" t="s">
        <v>1199</v>
      </c>
      <c r="D144" s="23">
        <v>2</v>
      </c>
      <c r="E144" s="377" t="s">
        <v>156</v>
      </c>
      <c r="F144" s="369"/>
      <c r="G144" s="452"/>
      <c r="H144" s="585"/>
      <c r="I144" s="587"/>
    </row>
    <row r="145" spans="1:9" ht="30">
      <c r="A145" s="366"/>
      <c r="B145" s="395"/>
      <c r="C145" s="389" t="s">
        <v>1198</v>
      </c>
      <c r="D145" s="23">
        <v>2</v>
      </c>
      <c r="E145" s="377" t="s">
        <v>156</v>
      </c>
      <c r="F145" s="369"/>
      <c r="G145" s="452"/>
      <c r="H145" s="585"/>
      <c r="I145" s="587"/>
    </row>
    <row r="146" spans="1:9" ht="30">
      <c r="A146" s="366"/>
      <c r="B146" s="395"/>
      <c r="C146" s="389" t="s">
        <v>1197</v>
      </c>
      <c r="D146" s="23">
        <v>2</v>
      </c>
      <c r="E146" s="377" t="s">
        <v>156</v>
      </c>
      <c r="F146" s="369"/>
      <c r="G146" s="452"/>
      <c r="H146" s="585"/>
      <c r="I146" s="587"/>
    </row>
    <row r="147" spans="1:9" ht="47.25">
      <c r="A147" s="366" t="s">
        <v>1196</v>
      </c>
      <c r="B147" s="395" t="s">
        <v>1195</v>
      </c>
      <c r="C147" s="389" t="s">
        <v>1194</v>
      </c>
      <c r="D147" s="23">
        <v>2</v>
      </c>
      <c r="E147" s="377" t="s">
        <v>1186</v>
      </c>
      <c r="F147" s="369"/>
      <c r="G147" s="452"/>
      <c r="H147" s="585"/>
      <c r="I147" s="587"/>
    </row>
    <row r="148" spans="1:9" ht="63">
      <c r="A148" s="366" t="s">
        <v>1193</v>
      </c>
      <c r="B148" s="395" t="s">
        <v>1192</v>
      </c>
      <c r="C148" s="380" t="s">
        <v>1191</v>
      </c>
      <c r="D148" s="15">
        <v>2</v>
      </c>
      <c r="E148" s="377" t="s">
        <v>1190</v>
      </c>
      <c r="F148" s="391"/>
      <c r="G148" s="452"/>
      <c r="H148" s="585"/>
      <c r="I148" s="587"/>
    </row>
    <row r="149" spans="1:9" ht="103.5" customHeight="1">
      <c r="A149" s="366" t="s">
        <v>1189</v>
      </c>
      <c r="B149" s="395" t="s">
        <v>1188</v>
      </c>
      <c r="C149" s="389" t="s">
        <v>1187</v>
      </c>
      <c r="D149" s="15">
        <v>2</v>
      </c>
      <c r="E149" s="377" t="s">
        <v>1186</v>
      </c>
      <c r="F149" s="381" t="s">
        <v>1185</v>
      </c>
      <c r="G149" s="452"/>
      <c r="H149" s="585"/>
      <c r="I149" s="587"/>
    </row>
    <row r="150" spans="1:9" ht="40.15" customHeight="1">
      <c r="A150" s="387" t="s">
        <v>1184</v>
      </c>
      <c r="B150" s="819" t="s">
        <v>1183</v>
      </c>
      <c r="C150" s="816"/>
      <c r="D150" s="816"/>
      <c r="E150" s="816"/>
      <c r="F150" s="816"/>
      <c r="G150" s="816"/>
      <c r="H150" s="585">
        <f>SUM(D151:D156)</f>
        <v>10</v>
      </c>
      <c r="I150" s="587">
        <f>COUNT(D151:D156)*2</f>
        <v>10</v>
      </c>
    </row>
    <row r="151" spans="1:9" ht="63">
      <c r="A151" s="366" t="s">
        <v>1182</v>
      </c>
      <c r="B151" s="399" t="s">
        <v>1181</v>
      </c>
      <c r="C151" s="389" t="s">
        <v>1180</v>
      </c>
      <c r="D151" s="23">
        <v>2</v>
      </c>
      <c r="E151" s="377" t="s">
        <v>404</v>
      </c>
      <c r="F151" s="369"/>
      <c r="G151" s="452"/>
      <c r="H151" s="585"/>
      <c r="I151" s="587"/>
    </row>
    <row r="152" spans="1:9" ht="47.25">
      <c r="A152" s="366" t="s">
        <v>1179</v>
      </c>
      <c r="B152" s="399" t="s">
        <v>1178</v>
      </c>
      <c r="C152" s="389" t="s">
        <v>1177</v>
      </c>
      <c r="D152" s="23">
        <v>2</v>
      </c>
      <c r="E152" s="377" t="s">
        <v>156</v>
      </c>
      <c r="F152" s="369"/>
      <c r="G152" s="452"/>
      <c r="H152" s="585"/>
      <c r="I152" s="587"/>
    </row>
    <row r="153" spans="1:9" ht="31.5" hidden="1">
      <c r="A153" s="378" t="s">
        <v>1176</v>
      </c>
      <c r="B153" s="399" t="s">
        <v>1175</v>
      </c>
      <c r="C153" s="389"/>
      <c r="D153" s="369"/>
      <c r="E153" s="377"/>
      <c r="F153" s="369"/>
      <c r="G153" s="369"/>
      <c r="H153" s="572"/>
      <c r="I153" s="572"/>
    </row>
    <row r="154" spans="1:9" ht="63">
      <c r="A154" s="366" t="s">
        <v>1174</v>
      </c>
      <c r="B154" s="399" t="s">
        <v>1173</v>
      </c>
      <c r="C154" s="381" t="s">
        <v>1172</v>
      </c>
      <c r="D154" s="23">
        <v>2</v>
      </c>
      <c r="E154" s="377" t="s">
        <v>1171</v>
      </c>
      <c r="F154" s="389" t="s">
        <v>1170</v>
      </c>
      <c r="G154" s="452"/>
      <c r="H154" s="585"/>
      <c r="I154" s="587"/>
    </row>
    <row r="155" spans="1:9" ht="48" customHeight="1">
      <c r="A155" s="366"/>
      <c r="B155" s="399"/>
      <c r="C155" s="389" t="s">
        <v>1169</v>
      </c>
      <c r="D155" s="23">
        <v>2</v>
      </c>
      <c r="E155" s="400" t="s">
        <v>1168</v>
      </c>
      <c r="F155" s="369"/>
      <c r="G155" s="452"/>
      <c r="H155" s="585"/>
      <c r="I155" s="587"/>
    </row>
    <row r="156" spans="1:9" ht="75">
      <c r="A156" s="366" t="s">
        <v>1167</v>
      </c>
      <c r="B156" s="401" t="s">
        <v>1166</v>
      </c>
      <c r="C156" s="385" t="s">
        <v>1165</v>
      </c>
      <c r="D156" s="23">
        <v>2</v>
      </c>
      <c r="E156" s="377" t="s">
        <v>156</v>
      </c>
      <c r="F156" s="369"/>
      <c r="G156" s="452"/>
      <c r="H156" s="585"/>
      <c r="I156" s="587"/>
    </row>
    <row r="157" spans="1:9" ht="40.15" customHeight="1">
      <c r="A157" s="387" t="s">
        <v>1164</v>
      </c>
      <c r="B157" s="819" t="s">
        <v>1163</v>
      </c>
      <c r="C157" s="816"/>
      <c r="D157" s="816"/>
      <c r="E157" s="816"/>
      <c r="F157" s="816"/>
      <c r="G157" s="816"/>
      <c r="H157" s="585">
        <f>SUM(D158:D162)</f>
        <v>8</v>
      </c>
      <c r="I157" s="587">
        <f>COUNT(D158:D162)*2</f>
        <v>8</v>
      </c>
    </row>
    <row r="158" spans="1:9" ht="71.25" hidden="1" customHeight="1">
      <c r="A158" s="378" t="s">
        <v>1162</v>
      </c>
      <c r="B158" s="395" t="s">
        <v>1161</v>
      </c>
      <c r="C158" s="394" t="s">
        <v>1160</v>
      </c>
      <c r="D158" s="23"/>
      <c r="E158" s="377" t="s">
        <v>790</v>
      </c>
      <c r="F158" s="391" t="s">
        <v>1159</v>
      </c>
      <c r="G158" s="452"/>
      <c r="H158" s="570"/>
      <c r="I158" s="571"/>
    </row>
    <row r="159" spans="1:9" ht="81.75" customHeight="1">
      <c r="A159" s="366" t="s">
        <v>1158</v>
      </c>
      <c r="B159" s="395" t="s">
        <v>1157</v>
      </c>
      <c r="C159" s="380" t="s">
        <v>1156</v>
      </c>
      <c r="D159" s="23">
        <v>2</v>
      </c>
      <c r="E159" s="377" t="s">
        <v>790</v>
      </c>
      <c r="F159" s="369"/>
      <c r="G159" s="452"/>
      <c r="H159" s="585"/>
      <c r="I159" s="587"/>
    </row>
    <row r="160" spans="1:9" ht="47.25">
      <c r="A160" s="366" t="s">
        <v>1155</v>
      </c>
      <c r="B160" s="395" t="s">
        <v>1154</v>
      </c>
      <c r="C160" s="380" t="s">
        <v>1153</v>
      </c>
      <c r="D160" s="23">
        <v>2</v>
      </c>
      <c r="E160" s="377" t="s">
        <v>790</v>
      </c>
      <c r="F160" s="369"/>
      <c r="G160" s="452"/>
      <c r="H160" s="585"/>
      <c r="I160" s="587"/>
    </row>
    <row r="161" spans="1:9" ht="63">
      <c r="A161" s="366" t="s">
        <v>1152</v>
      </c>
      <c r="B161" s="395" t="s">
        <v>1151</v>
      </c>
      <c r="C161" s="394" t="s">
        <v>1150</v>
      </c>
      <c r="D161" s="23">
        <v>2</v>
      </c>
      <c r="E161" s="377" t="s">
        <v>1146</v>
      </c>
      <c r="F161" s="369"/>
      <c r="G161" s="452"/>
      <c r="H161" s="585"/>
      <c r="I161" s="587"/>
    </row>
    <row r="162" spans="1:9" ht="63">
      <c r="A162" s="366" t="s">
        <v>1149</v>
      </c>
      <c r="B162" s="395" t="s">
        <v>1148</v>
      </c>
      <c r="C162" s="381" t="s">
        <v>1147</v>
      </c>
      <c r="D162" s="23">
        <v>2</v>
      </c>
      <c r="E162" s="377" t="s">
        <v>1146</v>
      </c>
      <c r="F162" s="369"/>
      <c r="G162" s="452"/>
      <c r="H162" s="585"/>
      <c r="I162" s="587"/>
    </row>
    <row r="163" spans="1:9" ht="63" hidden="1">
      <c r="A163" s="378" t="s">
        <v>1145</v>
      </c>
      <c r="B163" s="402" t="s">
        <v>1144</v>
      </c>
      <c r="C163" s="369"/>
      <c r="D163" s="369"/>
      <c r="E163" s="377"/>
      <c r="F163" s="369"/>
      <c r="G163" s="369"/>
      <c r="H163" s="572"/>
      <c r="I163" s="572"/>
    </row>
    <row r="164" spans="1:9" ht="15.75" hidden="1">
      <c r="A164" s="121" t="s">
        <v>5031</v>
      </c>
      <c r="B164" s="753" t="s">
        <v>5032</v>
      </c>
      <c r="C164" s="754"/>
      <c r="D164" s="754"/>
      <c r="E164" s="754"/>
      <c r="F164" s="754"/>
      <c r="G164" s="760"/>
      <c r="H164" s="509">
        <f>SUM(D165:D175)</f>
        <v>0</v>
      </c>
      <c r="I164" s="509">
        <f>COUNT(D165:D175)*2</f>
        <v>0</v>
      </c>
    </row>
    <row r="165" spans="1:9" ht="75" hidden="1">
      <c r="A165" s="121" t="s">
        <v>5033</v>
      </c>
      <c r="B165" s="21" t="s">
        <v>5034</v>
      </c>
      <c r="C165" s="21" t="s">
        <v>5035</v>
      </c>
      <c r="D165" s="614"/>
      <c r="E165" s="24"/>
      <c r="F165" s="21" t="s">
        <v>5036</v>
      </c>
      <c r="G165" s="608"/>
      <c r="H165" s="509"/>
      <c r="I165" s="509"/>
    </row>
    <row r="166" spans="1:9" ht="45" hidden="1">
      <c r="A166" s="121" t="s">
        <v>5037</v>
      </c>
      <c r="B166" s="21" t="s">
        <v>5038</v>
      </c>
      <c r="C166" s="21" t="s">
        <v>5039</v>
      </c>
      <c r="D166" s="614"/>
      <c r="E166" s="24"/>
      <c r="F166" s="21" t="s">
        <v>5040</v>
      </c>
      <c r="G166" s="608"/>
      <c r="H166" s="509"/>
      <c r="I166" s="509"/>
    </row>
    <row r="167" spans="1:9" ht="120" hidden="1">
      <c r="A167" s="121" t="s">
        <v>5041</v>
      </c>
      <c r="B167" s="21" t="s">
        <v>5042</v>
      </c>
      <c r="C167" s="21" t="s">
        <v>5043</v>
      </c>
      <c r="D167" s="614"/>
      <c r="E167" s="24"/>
      <c r="F167" s="21" t="s">
        <v>5044</v>
      </c>
      <c r="G167" s="608"/>
      <c r="H167" s="509"/>
      <c r="I167" s="509"/>
    </row>
    <row r="168" spans="1:9" ht="105" hidden="1">
      <c r="A168" s="121" t="s">
        <v>5045</v>
      </c>
      <c r="B168" s="21" t="s">
        <v>5046</v>
      </c>
      <c r="C168" s="21" t="s">
        <v>5047</v>
      </c>
      <c r="D168" s="614"/>
      <c r="E168" s="24"/>
      <c r="F168" s="21" t="s">
        <v>5048</v>
      </c>
      <c r="G168" s="608"/>
      <c r="H168" s="509"/>
      <c r="I168" s="509"/>
    </row>
    <row r="169" spans="1:9" ht="120" hidden="1">
      <c r="A169" s="121" t="s">
        <v>5049</v>
      </c>
      <c r="B169" s="21" t="s">
        <v>5050</v>
      </c>
      <c r="C169" s="21" t="s">
        <v>5051</v>
      </c>
      <c r="D169" s="614"/>
      <c r="E169" s="24"/>
      <c r="F169" s="21" t="s">
        <v>5052</v>
      </c>
      <c r="G169" s="608"/>
      <c r="H169" s="509"/>
      <c r="I169" s="509"/>
    </row>
    <row r="170" spans="1:9" ht="60" hidden="1">
      <c r="A170" s="121" t="s">
        <v>5053</v>
      </c>
      <c r="B170" s="21" t="s">
        <v>5054</v>
      </c>
      <c r="C170" s="102" t="s">
        <v>5308</v>
      </c>
      <c r="D170" s="642"/>
      <c r="E170" s="25"/>
      <c r="F170" s="24"/>
      <c r="G170" s="608"/>
      <c r="H170" s="509"/>
      <c r="I170" s="509"/>
    </row>
    <row r="171" spans="1:9" ht="75" hidden="1">
      <c r="A171" s="121" t="s">
        <v>5055</v>
      </c>
      <c r="B171" s="21" t="s">
        <v>5056</v>
      </c>
      <c r="C171" s="102" t="s">
        <v>5309</v>
      </c>
      <c r="D171" s="642"/>
      <c r="E171" s="25"/>
      <c r="F171" s="24"/>
      <c r="G171" s="608"/>
      <c r="H171" s="509"/>
      <c r="I171" s="509"/>
    </row>
    <row r="172" spans="1:9" ht="90" hidden="1">
      <c r="A172" s="121" t="s">
        <v>5057</v>
      </c>
      <c r="B172" s="21" t="s">
        <v>5058</v>
      </c>
      <c r="C172" s="21" t="s">
        <v>5059</v>
      </c>
      <c r="D172" s="614"/>
      <c r="E172" s="24"/>
      <c r="F172" s="21" t="s">
        <v>5060</v>
      </c>
      <c r="G172" s="608"/>
      <c r="H172" s="509"/>
      <c r="I172" s="509"/>
    </row>
    <row r="173" spans="1:9" ht="165" hidden="1">
      <c r="A173" s="121" t="s">
        <v>5061</v>
      </c>
      <c r="B173" s="21" t="s">
        <v>5062</v>
      </c>
      <c r="C173" s="21" t="s">
        <v>5063</v>
      </c>
      <c r="D173" s="614"/>
      <c r="E173" s="24"/>
      <c r="F173" s="21" t="s">
        <v>5064</v>
      </c>
      <c r="G173" s="608"/>
      <c r="H173" s="509"/>
      <c r="I173" s="509"/>
    </row>
    <row r="174" spans="1:9" ht="120" hidden="1">
      <c r="A174" s="121" t="s">
        <v>5065</v>
      </c>
      <c r="B174" s="21" t="s">
        <v>5066</v>
      </c>
      <c r="C174" s="21" t="s">
        <v>5067</v>
      </c>
      <c r="D174" s="614"/>
      <c r="E174" s="24"/>
      <c r="F174" s="21" t="s">
        <v>5068</v>
      </c>
      <c r="G174" s="608"/>
      <c r="H174" s="509"/>
      <c r="I174" s="509"/>
    </row>
    <row r="175" spans="1:9" ht="60" hidden="1">
      <c r="A175" s="121" t="s">
        <v>5069</v>
      </c>
      <c r="B175" s="21" t="s">
        <v>5070</v>
      </c>
      <c r="C175" s="21" t="s">
        <v>5071</v>
      </c>
      <c r="D175" s="615"/>
      <c r="E175" s="8"/>
      <c r="F175" s="21" t="s">
        <v>5072</v>
      </c>
      <c r="G175" s="608"/>
      <c r="H175" s="509"/>
      <c r="I175" s="509"/>
    </row>
    <row r="176" spans="1:9" ht="18.75">
      <c r="A176" s="365"/>
      <c r="B176" s="823" t="s">
        <v>1143</v>
      </c>
      <c r="C176" s="816"/>
      <c r="D176" s="816"/>
      <c r="E176" s="816"/>
      <c r="F176" s="816"/>
      <c r="G176" s="816"/>
      <c r="H176" s="585">
        <f>H177+H202+H208+H214+H232+H238+H252</f>
        <v>152</v>
      </c>
      <c r="I176" s="587">
        <f>I177+I202+I208+I214+I232+I238+I252</f>
        <v>152</v>
      </c>
    </row>
    <row r="177" spans="1:9" ht="40.15" customHeight="1">
      <c r="A177" s="319" t="s">
        <v>1142</v>
      </c>
      <c r="B177" s="815" t="s">
        <v>1141</v>
      </c>
      <c r="C177" s="816"/>
      <c r="D177" s="816"/>
      <c r="E177" s="816"/>
      <c r="F177" s="816"/>
      <c r="G177" s="816"/>
      <c r="H177" s="585">
        <f>SUM(D178:D201)</f>
        <v>46</v>
      </c>
      <c r="I177" s="587">
        <f>COUNT(D178:D201)*2</f>
        <v>46</v>
      </c>
    </row>
    <row r="178" spans="1:9" ht="47.25">
      <c r="A178" s="366" t="s">
        <v>1140</v>
      </c>
      <c r="B178" s="403" t="s">
        <v>1139</v>
      </c>
      <c r="C178" s="381" t="s">
        <v>1138</v>
      </c>
      <c r="D178" s="15">
        <v>2</v>
      </c>
      <c r="E178" s="370" t="s">
        <v>156</v>
      </c>
      <c r="F178" s="371" t="s">
        <v>1137</v>
      </c>
      <c r="G178" s="452"/>
      <c r="H178" s="585"/>
      <c r="I178" s="587"/>
    </row>
    <row r="179" spans="1:9" ht="45">
      <c r="A179" s="366"/>
      <c r="B179" s="403"/>
      <c r="C179" s="381" t="s">
        <v>1136</v>
      </c>
      <c r="D179" s="15">
        <v>2</v>
      </c>
      <c r="E179" s="370" t="s">
        <v>156</v>
      </c>
      <c r="F179" s="404" t="s">
        <v>1135</v>
      </c>
      <c r="G179" s="452"/>
      <c r="H179" s="585"/>
      <c r="I179" s="587"/>
    </row>
    <row r="180" spans="1:9" ht="31.5">
      <c r="A180" s="366" t="s">
        <v>1134</v>
      </c>
      <c r="B180" s="405" t="s">
        <v>1133</v>
      </c>
      <c r="C180" s="381" t="s">
        <v>1132</v>
      </c>
      <c r="D180" s="15">
        <v>2</v>
      </c>
      <c r="E180" s="370" t="s">
        <v>156</v>
      </c>
      <c r="F180" s="381" t="s">
        <v>1131</v>
      </c>
      <c r="G180" s="452"/>
      <c r="H180" s="585"/>
      <c r="I180" s="587"/>
    </row>
    <row r="181" spans="1:9" ht="30">
      <c r="A181" s="366"/>
      <c r="B181" s="405"/>
      <c r="C181" s="381" t="s">
        <v>1130</v>
      </c>
      <c r="D181" s="15">
        <v>2</v>
      </c>
      <c r="E181" s="370" t="s">
        <v>156</v>
      </c>
      <c r="F181" s="404" t="s">
        <v>1129</v>
      </c>
      <c r="G181" s="452"/>
      <c r="H181" s="588"/>
      <c r="I181" s="587"/>
    </row>
    <row r="182" spans="1:9" ht="30">
      <c r="A182" s="366"/>
      <c r="B182" s="405"/>
      <c r="C182" s="381" t="s">
        <v>1128</v>
      </c>
      <c r="D182" s="15">
        <v>2</v>
      </c>
      <c r="E182" s="370" t="s">
        <v>156</v>
      </c>
      <c r="F182" s="381" t="s">
        <v>1127</v>
      </c>
      <c r="G182" s="452"/>
      <c r="H182" s="585"/>
      <c r="I182" s="587"/>
    </row>
    <row r="183" spans="1:9" ht="45">
      <c r="A183" s="366"/>
      <c r="B183" s="405"/>
      <c r="C183" s="381" t="s">
        <v>1126</v>
      </c>
      <c r="D183" s="15">
        <v>2</v>
      </c>
      <c r="E183" s="370" t="s">
        <v>156</v>
      </c>
      <c r="F183" s="381" t="s">
        <v>1125</v>
      </c>
      <c r="G183" s="452"/>
      <c r="H183" s="585"/>
      <c r="I183" s="587"/>
    </row>
    <row r="184" spans="1:9" ht="30">
      <c r="A184" s="366"/>
      <c r="B184" s="406"/>
      <c r="C184" s="371" t="s">
        <v>1124</v>
      </c>
      <c r="D184" s="23">
        <v>2</v>
      </c>
      <c r="E184" s="370" t="s">
        <v>156</v>
      </c>
      <c r="F184" s="369"/>
      <c r="G184" s="452"/>
      <c r="H184" s="585"/>
      <c r="I184" s="587"/>
    </row>
    <row r="185" spans="1:9" ht="30">
      <c r="A185" s="366"/>
      <c r="B185" s="405"/>
      <c r="C185" s="371" t="s">
        <v>1123</v>
      </c>
      <c r="D185" s="23">
        <v>2</v>
      </c>
      <c r="E185" s="370" t="s">
        <v>156</v>
      </c>
      <c r="F185" s="369"/>
      <c r="G185" s="452"/>
      <c r="H185" s="585"/>
      <c r="I185" s="587"/>
    </row>
    <row r="186" spans="1:9" ht="47.25">
      <c r="A186" s="366" t="s">
        <v>1122</v>
      </c>
      <c r="B186" s="403" t="s">
        <v>1121</v>
      </c>
      <c r="C186" s="381" t="s">
        <v>1120</v>
      </c>
      <c r="D186" s="15">
        <v>2</v>
      </c>
      <c r="E186" s="370" t="s">
        <v>156</v>
      </c>
      <c r="F186" s="381"/>
      <c r="G186" s="452"/>
      <c r="H186" s="585"/>
      <c r="I186" s="587"/>
    </row>
    <row r="187" spans="1:9" ht="30">
      <c r="A187" s="366"/>
      <c r="B187" s="403"/>
      <c r="C187" s="381" t="s">
        <v>1119</v>
      </c>
      <c r="D187" s="15">
        <v>2</v>
      </c>
      <c r="E187" s="370" t="s">
        <v>156</v>
      </c>
      <c r="F187" s="381"/>
      <c r="G187" s="452"/>
      <c r="H187" s="585"/>
      <c r="I187" s="587"/>
    </row>
    <row r="188" spans="1:9" ht="30">
      <c r="A188" s="366"/>
      <c r="B188" s="403"/>
      <c r="C188" s="381" t="s">
        <v>1118</v>
      </c>
      <c r="D188" s="15">
        <v>2</v>
      </c>
      <c r="E188" s="370" t="s">
        <v>156</v>
      </c>
      <c r="F188" s="381"/>
      <c r="G188" s="452"/>
      <c r="H188" s="585"/>
      <c r="I188" s="587"/>
    </row>
    <row r="189" spans="1:9" ht="45">
      <c r="A189" s="366"/>
      <c r="B189" s="403"/>
      <c r="C189" s="381" t="s">
        <v>1117</v>
      </c>
      <c r="D189" s="15">
        <v>2</v>
      </c>
      <c r="E189" s="370" t="s">
        <v>156</v>
      </c>
      <c r="F189" s="391"/>
      <c r="G189" s="452"/>
      <c r="H189" s="585"/>
      <c r="I189" s="587"/>
    </row>
    <row r="190" spans="1:9" ht="30">
      <c r="A190" s="366"/>
      <c r="B190" s="403"/>
      <c r="C190" s="385" t="s">
        <v>1116</v>
      </c>
      <c r="D190" s="15">
        <v>2</v>
      </c>
      <c r="E190" s="370" t="s">
        <v>156</v>
      </c>
      <c r="F190" s="391"/>
      <c r="G190" s="452"/>
      <c r="H190" s="585"/>
      <c r="I190" s="587"/>
    </row>
    <row r="191" spans="1:9" ht="37.5" customHeight="1">
      <c r="A191" s="366"/>
      <c r="B191" s="403"/>
      <c r="C191" s="449" t="s">
        <v>1115</v>
      </c>
      <c r="D191" s="23">
        <v>2</v>
      </c>
      <c r="E191" s="370" t="s">
        <v>156</v>
      </c>
      <c r="F191" s="369"/>
      <c r="G191" s="452"/>
      <c r="H191" s="585"/>
      <c r="I191" s="587"/>
    </row>
    <row r="192" spans="1:9" ht="64.5" hidden="1" customHeight="1">
      <c r="A192" s="378"/>
      <c r="B192" s="367"/>
      <c r="C192" s="385" t="s">
        <v>1114</v>
      </c>
      <c r="D192" s="15"/>
      <c r="E192" s="370" t="s">
        <v>156</v>
      </c>
      <c r="F192" s="381"/>
      <c r="G192" s="452"/>
      <c r="H192" s="570"/>
      <c r="I192" s="571"/>
    </row>
    <row r="193" spans="1:9" ht="45">
      <c r="A193" s="366"/>
      <c r="B193" s="367"/>
      <c r="C193" s="381" t="s">
        <v>1113</v>
      </c>
      <c r="D193" s="15">
        <v>2</v>
      </c>
      <c r="E193" s="370" t="s">
        <v>156</v>
      </c>
      <c r="F193" s="381"/>
      <c r="G193" s="452"/>
      <c r="H193" s="585"/>
      <c r="I193" s="587"/>
    </row>
    <row r="194" spans="1:9" ht="30">
      <c r="A194" s="366"/>
      <c r="B194" s="367"/>
      <c r="C194" s="407" t="s">
        <v>1112</v>
      </c>
      <c r="D194" s="90">
        <v>2</v>
      </c>
      <c r="E194" s="408" t="s">
        <v>156</v>
      </c>
      <c r="F194" s="409"/>
      <c r="G194" s="452"/>
      <c r="H194" s="585"/>
      <c r="I194" s="587"/>
    </row>
    <row r="195" spans="1:9" ht="30">
      <c r="A195" s="366"/>
      <c r="B195" s="367"/>
      <c r="C195" s="385" t="s">
        <v>1111</v>
      </c>
      <c r="D195" s="15">
        <v>2</v>
      </c>
      <c r="E195" s="370" t="s">
        <v>156</v>
      </c>
      <c r="F195" s="369"/>
      <c r="G195" s="452"/>
      <c r="H195" s="585"/>
      <c r="I195" s="587"/>
    </row>
    <row r="196" spans="1:9" ht="63">
      <c r="A196" s="366" t="s">
        <v>1110</v>
      </c>
      <c r="B196" s="367" t="s">
        <v>1109</v>
      </c>
      <c r="C196" s="382" t="s">
        <v>1108</v>
      </c>
      <c r="D196" s="23">
        <v>2</v>
      </c>
      <c r="E196" s="377" t="s">
        <v>156</v>
      </c>
      <c r="F196" s="369"/>
      <c r="G196" s="452"/>
      <c r="H196" s="585"/>
      <c r="I196" s="587"/>
    </row>
    <row r="197" spans="1:9" ht="47.25">
      <c r="A197" s="366" t="s">
        <v>1107</v>
      </c>
      <c r="B197" s="367" t="s">
        <v>1106</v>
      </c>
      <c r="C197" s="381" t="s">
        <v>1105</v>
      </c>
      <c r="D197" s="23">
        <v>2</v>
      </c>
      <c r="E197" s="377" t="s">
        <v>156</v>
      </c>
      <c r="F197" s="369"/>
      <c r="G197" s="452"/>
      <c r="H197" s="585"/>
      <c r="I197" s="587"/>
    </row>
    <row r="198" spans="1:9" ht="79.5" customHeight="1">
      <c r="A198" s="366" t="s">
        <v>1104</v>
      </c>
      <c r="B198" s="367" t="s">
        <v>1103</v>
      </c>
      <c r="C198" s="381" t="s">
        <v>1102</v>
      </c>
      <c r="D198" s="15">
        <v>2</v>
      </c>
      <c r="E198" s="377" t="s">
        <v>156</v>
      </c>
      <c r="F198" s="381" t="s">
        <v>1101</v>
      </c>
      <c r="G198" s="452"/>
      <c r="H198" s="585"/>
      <c r="I198" s="587"/>
    </row>
    <row r="199" spans="1:9" ht="139.5" customHeight="1">
      <c r="A199" s="366" t="s">
        <v>1100</v>
      </c>
      <c r="B199" s="410" t="s">
        <v>1099</v>
      </c>
      <c r="C199" s="381" t="s">
        <v>1098</v>
      </c>
      <c r="D199" s="15">
        <v>2</v>
      </c>
      <c r="E199" s="411" t="s">
        <v>156</v>
      </c>
      <c r="F199" s="381" t="s">
        <v>1097</v>
      </c>
      <c r="G199" s="452"/>
      <c r="H199" s="585"/>
      <c r="I199" s="587"/>
    </row>
    <row r="200" spans="1:9" ht="60">
      <c r="A200" s="366"/>
      <c r="B200" s="384"/>
      <c r="C200" s="381" t="s">
        <v>1096</v>
      </c>
      <c r="D200" s="15">
        <v>2</v>
      </c>
      <c r="E200" s="411" t="s">
        <v>156</v>
      </c>
      <c r="F200" s="381"/>
      <c r="G200" s="452"/>
      <c r="H200" s="585"/>
      <c r="I200" s="587"/>
    </row>
    <row r="201" spans="1:9" ht="30">
      <c r="A201" s="366"/>
      <c r="B201" s="384"/>
      <c r="C201" s="385" t="s">
        <v>1095</v>
      </c>
      <c r="D201" s="15">
        <v>2</v>
      </c>
      <c r="E201" s="411" t="s">
        <v>156</v>
      </c>
      <c r="F201" s="381"/>
      <c r="G201" s="452"/>
      <c r="H201" s="585"/>
      <c r="I201" s="587"/>
    </row>
    <row r="202" spans="1:9" ht="40.15" customHeight="1">
      <c r="A202" s="319" t="s">
        <v>1094</v>
      </c>
      <c r="B202" s="819" t="s">
        <v>1093</v>
      </c>
      <c r="C202" s="816"/>
      <c r="D202" s="816"/>
      <c r="E202" s="816"/>
      <c r="F202" s="816"/>
      <c r="G202" s="816"/>
      <c r="H202" s="585">
        <f>SUM(D203:D207)</f>
        <v>8</v>
      </c>
      <c r="I202" s="587">
        <f>COUNT(D203:D207)*2</f>
        <v>8</v>
      </c>
    </row>
    <row r="203" spans="1:9" ht="75">
      <c r="A203" s="366" t="s">
        <v>1092</v>
      </c>
      <c r="B203" s="412" t="s">
        <v>1091</v>
      </c>
      <c r="C203" s="380" t="s">
        <v>1090</v>
      </c>
      <c r="D203" s="36">
        <v>2</v>
      </c>
      <c r="E203" s="377" t="s">
        <v>156</v>
      </c>
      <c r="F203" s="380" t="s">
        <v>1089</v>
      </c>
      <c r="G203" s="452"/>
      <c r="H203" s="585"/>
      <c r="I203" s="587"/>
    </row>
    <row r="204" spans="1:9" ht="63" hidden="1">
      <c r="A204" s="378" t="s">
        <v>1088</v>
      </c>
      <c r="B204" s="405" t="s">
        <v>1087</v>
      </c>
      <c r="C204" s="369"/>
      <c r="D204" s="369"/>
      <c r="E204" s="377"/>
      <c r="F204" s="369"/>
      <c r="G204" s="369"/>
      <c r="H204" s="572"/>
      <c r="I204" s="572"/>
    </row>
    <row r="205" spans="1:9" ht="64.5" customHeight="1">
      <c r="A205" s="366" t="s">
        <v>1086</v>
      </c>
      <c r="B205" s="405" t="s">
        <v>1085</v>
      </c>
      <c r="C205" s="389" t="s">
        <v>1084</v>
      </c>
      <c r="D205" s="23">
        <v>2</v>
      </c>
      <c r="E205" s="377" t="s">
        <v>156</v>
      </c>
      <c r="F205" s="369"/>
      <c r="G205" s="452"/>
      <c r="H205" s="585"/>
      <c r="I205" s="587"/>
    </row>
    <row r="206" spans="1:9" ht="47.25">
      <c r="A206" s="366" t="s">
        <v>1083</v>
      </c>
      <c r="B206" s="413" t="s">
        <v>1082</v>
      </c>
      <c r="C206" s="414" t="s">
        <v>1081</v>
      </c>
      <c r="D206" s="23">
        <v>2</v>
      </c>
      <c r="E206" s="377" t="s">
        <v>156</v>
      </c>
      <c r="F206" s="369"/>
      <c r="G206" s="452"/>
      <c r="H206" s="585"/>
      <c r="I206" s="587"/>
    </row>
    <row r="207" spans="1:9" ht="30">
      <c r="A207" s="366"/>
      <c r="B207" s="413"/>
      <c r="C207" s="414" t="s">
        <v>1080</v>
      </c>
      <c r="D207" s="23">
        <v>2</v>
      </c>
      <c r="E207" s="377" t="s">
        <v>156</v>
      </c>
      <c r="F207" s="369"/>
      <c r="G207" s="452"/>
      <c r="H207" s="585"/>
      <c r="I207" s="587"/>
    </row>
    <row r="208" spans="1:9" ht="40.15" customHeight="1">
      <c r="A208" s="319" t="s">
        <v>1079</v>
      </c>
      <c r="B208" s="819" t="s">
        <v>1078</v>
      </c>
      <c r="C208" s="816"/>
      <c r="D208" s="816"/>
      <c r="E208" s="816"/>
      <c r="F208" s="816"/>
      <c r="G208" s="816"/>
      <c r="H208" s="585">
        <f>SUM(D209:D213)</f>
        <v>10</v>
      </c>
      <c r="I208" s="587">
        <f>COUNT(D209:D213)*2</f>
        <v>10</v>
      </c>
    </row>
    <row r="209" spans="1:9" ht="66" customHeight="1">
      <c r="A209" s="366" t="s">
        <v>1077</v>
      </c>
      <c r="B209" s="412" t="s">
        <v>1076</v>
      </c>
      <c r="C209" s="415" t="s">
        <v>1075</v>
      </c>
      <c r="D209" s="23">
        <v>2</v>
      </c>
      <c r="E209" s="377" t="s">
        <v>223</v>
      </c>
      <c r="F209" s="369"/>
      <c r="G209" s="452"/>
      <c r="H209" s="585"/>
      <c r="I209" s="587"/>
    </row>
    <row r="210" spans="1:9" ht="60">
      <c r="A210" s="366"/>
      <c r="B210" s="416"/>
      <c r="C210" s="415" t="s">
        <v>1074</v>
      </c>
      <c r="D210" s="23">
        <v>2</v>
      </c>
      <c r="E210" s="377" t="s">
        <v>156</v>
      </c>
      <c r="F210" s="369"/>
      <c r="G210" s="452"/>
      <c r="H210" s="585"/>
      <c r="I210" s="587"/>
    </row>
    <row r="211" spans="1:9" ht="64.5" customHeight="1">
      <c r="A211" s="366" t="s">
        <v>1073</v>
      </c>
      <c r="B211" s="416" t="s">
        <v>1072</v>
      </c>
      <c r="C211" s="415" t="s">
        <v>1071</v>
      </c>
      <c r="D211" s="23">
        <v>2</v>
      </c>
      <c r="E211" s="377" t="s">
        <v>156</v>
      </c>
      <c r="F211" s="369"/>
      <c r="G211" s="452"/>
      <c r="H211" s="585"/>
      <c r="I211" s="587"/>
    </row>
    <row r="212" spans="1:9" ht="90">
      <c r="A212" s="366"/>
      <c r="B212" s="416"/>
      <c r="C212" s="417" t="s">
        <v>1070</v>
      </c>
      <c r="D212" s="23">
        <v>2</v>
      </c>
      <c r="E212" s="377" t="s">
        <v>178</v>
      </c>
      <c r="F212" s="369"/>
      <c r="G212" s="452"/>
      <c r="H212" s="585"/>
      <c r="I212" s="587"/>
    </row>
    <row r="213" spans="1:9" ht="78.75">
      <c r="A213" s="366" t="s">
        <v>1069</v>
      </c>
      <c r="B213" s="412" t="s">
        <v>1068</v>
      </c>
      <c r="C213" s="380" t="s">
        <v>1067</v>
      </c>
      <c r="D213" s="23">
        <v>2</v>
      </c>
      <c r="E213" s="377"/>
      <c r="F213" s="369"/>
      <c r="G213" s="452"/>
      <c r="H213" s="585"/>
      <c r="I213" s="587"/>
    </row>
    <row r="214" spans="1:9" ht="40.15" customHeight="1">
      <c r="A214" s="319" t="s">
        <v>1066</v>
      </c>
      <c r="B214" s="815" t="s">
        <v>1065</v>
      </c>
      <c r="C214" s="816"/>
      <c r="D214" s="816"/>
      <c r="E214" s="816"/>
      <c r="F214" s="816"/>
      <c r="G214" s="816"/>
      <c r="H214" s="585">
        <f>SUM(D215:D231)</f>
        <v>32</v>
      </c>
      <c r="I214" s="587">
        <f>COUNT(D215:D231)*2</f>
        <v>32</v>
      </c>
    </row>
    <row r="215" spans="1:9" ht="47.25">
      <c r="A215" s="366" t="s">
        <v>1064</v>
      </c>
      <c r="B215" s="418" t="s">
        <v>1063</v>
      </c>
      <c r="C215" s="381" t="s">
        <v>1062</v>
      </c>
      <c r="D215" s="15">
        <v>2</v>
      </c>
      <c r="E215" s="370" t="s">
        <v>178</v>
      </c>
      <c r="F215" s="381" t="s">
        <v>1061</v>
      </c>
      <c r="G215" s="452"/>
      <c r="H215" s="585"/>
      <c r="I215" s="587"/>
    </row>
    <row r="216" spans="1:9" ht="63" customHeight="1">
      <c r="A216" s="366" t="s">
        <v>1060</v>
      </c>
      <c r="B216" s="418" t="s">
        <v>1059</v>
      </c>
      <c r="C216" s="381" t="s">
        <v>1058</v>
      </c>
      <c r="D216" s="15">
        <v>2</v>
      </c>
      <c r="E216" s="377" t="s">
        <v>178</v>
      </c>
      <c r="F216" s="381"/>
      <c r="G216" s="452"/>
      <c r="H216" s="585"/>
      <c r="I216" s="587"/>
    </row>
    <row r="217" spans="1:9" ht="47.25">
      <c r="A217" s="366" t="s">
        <v>1057</v>
      </c>
      <c r="B217" s="418" t="s">
        <v>1056</v>
      </c>
      <c r="C217" s="381" t="s">
        <v>1055</v>
      </c>
      <c r="D217" s="15">
        <v>2</v>
      </c>
      <c r="E217" s="377" t="s">
        <v>1054</v>
      </c>
      <c r="F217" s="381" t="s">
        <v>1053</v>
      </c>
      <c r="G217" s="452"/>
      <c r="H217" s="585"/>
      <c r="I217" s="587"/>
    </row>
    <row r="218" spans="1:9" ht="47.25">
      <c r="A218" s="366" t="s">
        <v>1052</v>
      </c>
      <c r="B218" s="418" t="s">
        <v>1051</v>
      </c>
      <c r="C218" s="381" t="s">
        <v>1050</v>
      </c>
      <c r="D218" s="23">
        <v>2</v>
      </c>
      <c r="E218" s="377" t="s">
        <v>223</v>
      </c>
      <c r="F218" s="369"/>
      <c r="G218" s="452"/>
      <c r="H218" s="585"/>
      <c r="I218" s="587"/>
    </row>
    <row r="219" spans="1:9" ht="24.75" customHeight="1">
      <c r="A219" s="366"/>
      <c r="B219" s="418"/>
      <c r="C219" s="381" t="s">
        <v>1049</v>
      </c>
      <c r="D219" s="23">
        <v>2</v>
      </c>
      <c r="E219" s="377" t="s">
        <v>106</v>
      </c>
      <c r="F219" s="369" t="s">
        <v>1048</v>
      </c>
      <c r="G219" s="452"/>
      <c r="H219" s="585"/>
      <c r="I219" s="587"/>
    </row>
    <row r="220" spans="1:9" ht="24.75" customHeight="1">
      <c r="A220" s="366"/>
      <c r="B220" s="418"/>
      <c r="C220" s="381" t="s">
        <v>1047</v>
      </c>
      <c r="D220" s="23">
        <v>2</v>
      </c>
      <c r="E220" s="377" t="s">
        <v>106</v>
      </c>
      <c r="F220" s="369" t="s">
        <v>1046</v>
      </c>
      <c r="G220" s="452"/>
      <c r="H220" s="585"/>
      <c r="I220" s="587"/>
    </row>
    <row r="221" spans="1:9" ht="24.75" customHeight="1">
      <c r="A221" s="366"/>
      <c r="B221" s="418"/>
      <c r="C221" s="381" t="s">
        <v>1045</v>
      </c>
      <c r="D221" s="23">
        <v>2</v>
      </c>
      <c r="E221" s="377" t="s">
        <v>106</v>
      </c>
      <c r="F221" s="369"/>
      <c r="G221" s="452"/>
      <c r="H221" s="585"/>
      <c r="I221" s="587"/>
    </row>
    <row r="222" spans="1:9" ht="32.25" customHeight="1">
      <c r="A222" s="366"/>
      <c r="B222" s="418"/>
      <c r="C222" s="381" t="s">
        <v>1044</v>
      </c>
      <c r="D222" s="23">
        <v>2</v>
      </c>
      <c r="E222" s="377" t="s">
        <v>106</v>
      </c>
      <c r="F222" s="369"/>
      <c r="G222" s="452"/>
      <c r="H222" s="585"/>
      <c r="I222" s="587"/>
    </row>
    <row r="223" spans="1:9" ht="30" customHeight="1">
      <c r="A223" s="366"/>
      <c r="B223" s="418"/>
      <c r="C223" s="381" t="s">
        <v>1043</v>
      </c>
      <c r="D223" s="23">
        <v>2</v>
      </c>
      <c r="E223" s="377" t="s">
        <v>106</v>
      </c>
      <c r="F223" s="369"/>
      <c r="G223" s="452"/>
      <c r="H223" s="585"/>
      <c r="I223" s="587"/>
    </row>
    <row r="224" spans="1:9" ht="32.25" customHeight="1">
      <c r="A224" s="366"/>
      <c r="B224" s="418"/>
      <c r="C224" s="381" t="s">
        <v>1042</v>
      </c>
      <c r="D224" s="23">
        <v>2</v>
      </c>
      <c r="E224" s="377" t="s">
        <v>106</v>
      </c>
      <c r="F224" s="369"/>
      <c r="G224" s="452"/>
      <c r="H224" s="585"/>
      <c r="I224" s="587"/>
    </row>
    <row r="225" spans="1:9" ht="31.5" customHeight="1">
      <c r="A225" s="366"/>
      <c r="B225" s="418"/>
      <c r="C225" s="381" t="s">
        <v>1041</v>
      </c>
      <c r="D225" s="23">
        <v>2</v>
      </c>
      <c r="E225" s="377" t="s">
        <v>106</v>
      </c>
      <c r="F225" s="369"/>
      <c r="G225" s="452"/>
      <c r="H225" s="585"/>
      <c r="I225" s="587"/>
    </row>
    <row r="226" spans="1:9" ht="29.25" customHeight="1">
      <c r="A226" s="366"/>
      <c r="B226" s="418"/>
      <c r="C226" s="381" t="s">
        <v>1040</v>
      </c>
      <c r="D226" s="23">
        <v>2</v>
      </c>
      <c r="E226" s="377" t="s">
        <v>106</v>
      </c>
      <c r="F226" s="369"/>
      <c r="G226" s="452"/>
      <c r="H226" s="585"/>
      <c r="I226" s="587"/>
    </row>
    <row r="227" spans="1:9" ht="33" customHeight="1">
      <c r="A227" s="366"/>
      <c r="B227" s="418"/>
      <c r="C227" s="381" t="s">
        <v>1039</v>
      </c>
      <c r="D227" s="23">
        <v>2</v>
      </c>
      <c r="E227" s="377" t="s">
        <v>106</v>
      </c>
      <c r="F227" s="369"/>
      <c r="G227" s="452"/>
      <c r="H227" s="585"/>
      <c r="I227" s="587"/>
    </row>
    <row r="228" spans="1:9" ht="31.5">
      <c r="A228" s="366" t="s">
        <v>1038</v>
      </c>
      <c r="B228" s="418" t="s">
        <v>1037</v>
      </c>
      <c r="C228" s="381" t="s">
        <v>1036</v>
      </c>
      <c r="D228" s="23">
        <v>2</v>
      </c>
      <c r="E228" s="377" t="s">
        <v>106</v>
      </c>
      <c r="F228" s="369"/>
      <c r="G228" s="452"/>
      <c r="H228" s="585"/>
      <c r="I228" s="587"/>
    </row>
    <row r="229" spans="1:9" ht="30">
      <c r="A229" s="366"/>
      <c r="B229" s="418"/>
      <c r="C229" s="381" t="s">
        <v>1035</v>
      </c>
      <c r="D229" s="23">
        <v>2</v>
      </c>
      <c r="E229" s="377" t="s">
        <v>106</v>
      </c>
      <c r="F229" s="369"/>
      <c r="G229" s="452"/>
      <c r="H229" s="585"/>
      <c r="I229" s="587"/>
    </row>
    <row r="230" spans="1:9" ht="30">
      <c r="A230" s="366"/>
      <c r="B230" s="418"/>
      <c r="C230" s="381" t="s">
        <v>1034</v>
      </c>
      <c r="D230" s="23">
        <v>2</v>
      </c>
      <c r="E230" s="377" t="s">
        <v>106</v>
      </c>
      <c r="F230" s="369"/>
      <c r="G230" s="452"/>
      <c r="H230" s="585"/>
      <c r="I230" s="587"/>
    </row>
    <row r="231" spans="1:9" ht="45" hidden="1">
      <c r="A231" s="378"/>
      <c r="B231" s="418"/>
      <c r="C231" s="381" t="s">
        <v>1026</v>
      </c>
      <c r="D231" s="23"/>
      <c r="E231" s="377" t="s">
        <v>106</v>
      </c>
      <c r="G231" s="452"/>
      <c r="H231" s="570"/>
      <c r="I231" s="571"/>
    </row>
    <row r="232" spans="1:9" ht="40.15" customHeight="1">
      <c r="A232" s="319" t="s">
        <v>1023</v>
      </c>
      <c r="B232" s="819" t="s">
        <v>1022</v>
      </c>
      <c r="C232" s="820"/>
      <c r="D232" s="820"/>
      <c r="E232" s="820"/>
      <c r="F232" s="820"/>
      <c r="G232" s="821"/>
      <c r="H232" s="585">
        <f>SUM(D233:D237)</f>
        <v>8</v>
      </c>
      <c r="I232" s="587">
        <f>COUNT(D233:D237)*2</f>
        <v>8</v>
      </c>
    </row>
    <row r="233" spans="1:9" ht="47.25">
      <c r="A233" s="366" t="s">
        <v>1021</v>
      </c>
      <c r="B233" s="418" t="s">
        <v>1020</v>
      </c>
      <c r="C233" s="381" t="s">
        <v>1019</v>
      </c>
      <c r="D233" s="15">
        <v>2</v>
      </c>
      <c r="E233" s="377" t="s">
        <v>1008</v>
      </c>
      <c r="F233" s="391" t="s">
        <v>1018</v>
      </c>
      <c r="G233" s="452"/>
      <c r="H233" s="585"/>
      <c r="I233" s="587"/>
    </row>
    <row r="234" spans="1:9" ht="45" hidden="1">
      <c r="A234" s="378"/>
      <c r="B234" s="418"/>
      <c r="C234" s="381" t="s">
        <v>1017</v>
      </c>
      <c r="D234" s="15"/>
      <c r="E234" s="377" t="s">
        <v>1008</v>
      </c>
      <c r="F234" s="391"/>
      <c r="G234" s="452"/>
      <c r="H234" s="570"/>
      <c r="I234" s="571"/>
    </row>
    <row r="235" spans="1:9" ht="47.25">
      <c r="A235" s="366" t="s">
        <v>1016</v>
      </c>
      <c r="B235" s="418" t="s">
        <v>1015</v>
      </c>
      <c r="C235" s="401" t="s">
        <v>1014</v>
      </c>
      <c r="D235" s="15">
        <v>2</v>
      </c>
      <c r="E235" s="377" t="s">
        <v>1008</v>
      </c>
      <c r="F235" s="381" t="s">
        <v>1013</v>
      </c>
      <c r="G235" s="452"/>
      <c r="H235" s="585"/>
      <c r="I235" s="587"/>
    </row>
    <row r="236" spans="1:9" ht="30">
      <c r="A236" s="366"/>
      <c r="B236" s="418"/>
      <c r="C236" s="381" t="s">
        <v>1012</v>
      </c>
      <c r="D236" s="15">
        <v>2</v>
      </c>
      <c r="E236" s="377" t="s">
        <v>1008</v>
      </c>
      <c r="F236" s="381"/>
      <c r="G236" s="452"/>
      <c r="H236" s="585"/>
      <c r="I236" s="587"/>
    </row>
    <row r="237" spans="1:9" ht="63">
      <c r="A237" s="366" t="s">
        <v>1011</v>
      </c>
      <c r="B237" s="405" t="s">
        <v>1010</v>
      </c>
      <c r="C237" s="371" t="s">
        <v>1009</v>
      </c>
      <c r="D237" s="23">
        <v>2</v>
      </c>
      <c r="E237" s="377" t="s">
        <v>1008</v>
      </c>
      <c r="F237" s="369"/>
      <c r="G237" s="452"/>
      <c r="H237" s="585"/>
      <c r="I237" s="587"/>
    </row>
    <row r="238" spans="1:9" ht="40.15" customHeight="1">
      <c r="A238" s="319" t="s">
        <v>1007</v>
      </c>
      <c r="B238" s="819" t="s">
        <v>1006</v>
      </c>
      <c r="C238" s="816"/>
      <c r="D238" s="816"/>
      <c r="E238" s="816"/>
      <c r="F238" s="816"/>
      <c r="G238" s="816"/>
      <c r="H238" s="585">
        <f>SUM(D239:D251)</f>
        <v>24</v>
      </c>
      <c r="I238" s="587">
        <f>COUNT(D239:D251)*2</f>
        <v>24</v>
      </c>
    </row>
    <row r="239" spans="1:9" ht="63">
      <c r="A239" s="366" t="s">
        <v>1005</v>
      </c>
      <c r="B239" s="418" t="s">
        <v>1004</v>
      </c>
      <c r="C239" s="367" t="s">
        <v>1003</v>
      </c>
      <c r="D239" s="15">
        <v>2</v>
      </c>
      <c r="E239" s="370" t="s">
        <v>156</v>
      </c>
      <c r="F239" s="381" t="s">
        <v>1002</v>
      </c>
      <c r="G239" s="452"/>
      <c r="H239" s="585"/>
      <c r="I239" s="587"/>
    </row>
    <row r="240" spans="1:9" ht="63">
      <c r="A240" s="366" t="s">
        <v>1001</v>
      </c>
      <c r="B240" s="418" t="s">
        <v>1000</v>
      </c>
      <c r="C240" s="379" t="s">
        <v>999</v>
      </c>
      <c r="D240" s="15">
        <v>2</v>
      </c>
      <c r="E240" s="370" t="s">
        <v>156</v>
      </c>
      <c r="F240" s="381" t="s">
        <v>998</v>
      </c>
      <c r="G240" s="452"/>
      <c r="H240" s="585"/>
      <c r="I240" s="587"/>
    </row>
    <row r="241" spans="1:9" ht="66.75" customHeight="1">
      <c r="A241" s="366"/>
      <c r="B241" s="418"/>
      <c r="C241" s="379" t="s">
        <v>997</v>
      </c>
      <c r="D241" s="15">
        <v>2</v>
      </c>
      <c r="E241" s="370" t="s">
        <v>156</v>
      </c>
      <c r="F241" s="381" t="s">
        <v>996</v>
      </c>
      <c r="G241" s="452"/>
      <c r="H241" s="585"/>
      <c r="I241" s="587"/>
    </row>
    <row r="242" spans="1:9" ht="66" customHeight="1">
      <c r="A242" s="366"/>
      <c r="B242" s="418"/>
      <c r="C242" s="379" t="s">
        <v>995</v>
      </c>
      <c r="D242" s="15">
        <v>2</v>
      </c>
      <c r="E242" s="370" t="s">
        <v>156</v>
      </c>
      <c r="F242" s="381" t="s">
        <v>994</v>
      </c>
      <c r="G242" s="452"/>
      <c r="H242" s="585"/>
      <c r="I242" s="587"/>
    </row>
    <row r="243" spans="1:9" ht="47.25">
      <c r="A243" s="366"/>
      <c r="B243" s="418"/>
      <c r="C243" s="379" t="s">
        <v>993</v>
      </c>
      <c r="D243" s="15">
        <v>2</v>
      </c>
      <c r="E243" s="370" t="s">
        <v>156</v>
      </c>
      <c r="F243" s="381" t="s">
        <v>992</v>
      </c>
      <c r="G243" s="452"/>
      <c r="H243" s="585"/>
      <c r="I243" s="587"/>
    </row>
    <row r="244" spans="1:9" ht="47.25">
      <c r="A244" s="366"/>
      <c r="B244" s="418"/>
      <c r="C244" s="379" t="s">
        <v>991</v>
      </c>
      <c r="D244" s="15">
        <v>2</v>
      </c>
      <c r="E244" s="370" t="s">
        <v>156</v>
      </c>
      <c r="F244" s="381" t="s">
        <v>990</v>
      </c>
      <c r="G244" s="452"/>
      <c r="H244" s="585"/>
      <c r="I244" s="587"/>
    </row>
    <row r="245" spans="1:9" ht="63">
      <c r="A245" s="366" t="s">
        <v>989</v>
      </c>
      <c r="B245" s="418" t="s">
        <v>988</v>
      </c>
      <c r="C245" s="371" t="s">
        <v>987</v>
      </c>
      <c r="D245" s="23">
        <v>2</v>
      </c>
      <c r="E245" s="370" t="s">
        <v>156</v>
      </c>
      <c r="F245" s="371" t="s">
        <v>986</v>
      </c>
      <c r="G245" s="452"/>
      <c r="H245" s="585"/>
      <c r="I245" s="587"/>
    </row>
    <row r="246" spans="1:9" ht="78.75" hidden="1">
      <c r="A246" s="378" t="s">
        <v>985</v>
      </c>
      <c r="B246" s="419" t="s">
        <v>984</v>
      </c>
      <c r="C246" s="369"/>
      <c r="D246" s="369"/>
      <c r="E246" s="377"/>
      <c r="F246" s="369"/>
      <c r="G246" s="369"/>
      <c r="H246" s="572"/>
      <c r="I246" s="572"/>
    </row>
    <row r="247" spans="1:9" ht="45">
      <c r="A247" s="366" t="s">
        <v>983</v>
      </c>
      <c r="B247" s="418" t="s">
        <v>982</v>
      </c>
      <c r="C247" s="384" t="s">
        <v>981</v>
      </c>
      <c r="D247" s="36">
        <v>2</v>
      </c>
      <c r="E247" s="377" t="s">
        <v>968</v>
      </c>
      <c r="F247" s="380" t="s">
        <v>980</v>
      </c>
      <c r="G247" s="452"/>
      <c r="H247" s="585"/>
      <c r="I247" s="587"/>
    </row>
    <row r="248" spans="1:9" ht="47.25">
      <c r="A248" s="366" t="s">
        <v>979</v>
      </c>
      <c r="B248" s="419" t="s">
        <v>978</v>
      </c>
      <c r="C248" s="384" t="s">
        <v>977</v>
      </c>
      <c r="D248" s="23">
        <v>2</v>
      </c>
      <c r="E248" s="377" t="s">
        <v>968</v>
      </c>
      <c r="F248" s="380" t="s">
        <v>976</v>
      </c>
      <c r="G248" s="452"/>
      <c r="H248" s="585"/>
      <c r="I248" s="587"/>
    </row>
    <row r="249" spans="1:9" ht="47.25">
      <c r="A249" s="366"/>
      <c r="B249" s="419"/>
      <c r="C249" s="384" t="s">
        <v>975</v>
      </c>
      <c r="D249" s="36">
        <v>2</v>
      </c>
      <c r="E249" s="377" t="s">
        <v>968</v>
      </c>
      <c r="F249" s="380" t="s">
        <v>974</v>
      </c>
      <c r="G249" s="452"/>
      <c r="H249" s="585"/>
      <c r="I249" s="587"/>
    </row>
    <row r="250" spans="1:9" ht="47.25">
      <c r="A250" s="366" t="s">
        <v>973</v>
      </c>
      <c r="B250" s="418" t="s">
        <v>972</v>
      </c>
      <c r="C250" s="369" t="s">
        <v>971</v>
      </c>
      <c r="D250" s="23">
        <v>2</v>
      </c>
      <c r="E250" s="377" t="s">
        <v>968</v>
      </c>
      <c r="F250" s="371" t="s">
        <v>970</v>
      </c>
      <c r="G250" s="452"/>
      <c r="H250" s="585"/>
      <c r="I250" s="587"/>
    </row>
    <row r="251" spans="1:9" ht="45">
      <c r="A251" s="420"/>
      <c r="B251" s="401"/>
      <c r="C251" s="381" t="s">
        <v>969</v>
      </c>
      <c r="D251" s="15">
        <v>2</v>
      </c>
      <c r="E251" s="377" t="s">
        <v>968</v>
      </c>
      <c r="F251" s="381" t="s">
        <v>967</v>
      </c>
      <c r="G251" s="452"/>
      <c r="H251" s="585"/>
      <c r="I251" s="587"/>
    </row>
    <row r="252" spans="1:9" ht="15.75">
      <c r="A252" s="482" t="s">
        <v>5073</v>
      </c>
      <c r="B252" s="753" t="s">
        <v>5074</v>
      </c>
      <c r="C252" s="754"/>
      <c r="D252" s="754"/>
      <c r="E252" s="754"/>
      <c r="F252" s="754"/>
      <c r="G252" s="760"/>
      <c r="H252" s="658">
        <f>SUM(D253:D271)</f>
        <v>24</v>
      </c>
      <c r="I252" s="11">
        <f>COUNT(D253:D271)*2</f>
        <v>24</v>
      </c>
    </row>
    <row r="253" spans="1:9" ht="120">
      <c r="A253" s="482" t="s">
        <v>5075</v>
      </c>
      <c r="B253" s="29" t="s">
        <v>5076</v>
      </c>
      <c r="C253" s="29" t="s">
        <v>5077</v>
      </c>
      <c r="D253" s="668">
        <v>2</v>
      </c>
      <c r="E253" s="25" t="s">
        <v>120</v>
      </c>
      <c r="F253" s="29" t="s">
        <v>5078</v>
      </c>
      <c r="G253" s="606"/>
      <c r="H253" s="658"/>
      <c r="I253" s="11"/>
    </row>
    <row r="254" spans="1:9" ht="75">
      <c r="A254" s="482" t="s">
        <v>5079</v>
      </c>
      <c r="B254" s="29" t="s">
        <v>5080</v>
      </c>
      <c r="C254" s="29" t="s">
        <v>5081</v>
      </c>
      <c r="D254" s="669">
        <v>2</v>
      </c>
      <c r="E254" s="25" t="s">
        <v>120</v>
      </c>
      <c r="F254" s="29" t="s">
        <v>5082</v>
      </c>
      <c r="G254" s="606"/>
      <c r="H254" s="658"/>
      <c r="I254" s="11"/>
    </row>
    <row r="255" spans="1:9" ht="75" hidden="1">
      <c r="A255" s="616" t="s">
        <v>5083</v>
      </c>
      <c r="B255" s="21" t="s">
        <v>5084</v>
      </c>
      <c r="C255" s="21" t="s">
        <v>5085</v>
      </c>
      <c r="D255" s="614"/>
      <c r="E255" s="24"/>
      <c r="F255" s="21" t="s">
        <v>5086</v>
      </c>
      <c r="G255" s="608"/>
      <c r="H255" s="657"/>
      <c r="I255" s="509"/>
    </row>
    <row r="256" spans="1:9" ht="105" hidden="1">
      <c r="A256" s="616" t="s">
        <v>5087</v>
      </c>
      <c r="B256" s="21" t="s">
        <v>5088</v>
      </c>
      <c r="C256" s="21" t="s">
        <v>5089</v>
      </c>
      <c r="D256" s="614"/>
      <c r="E256" s="24"/>
      <c r="F256" s="21" t="s">
        <v>5090</v>
      </c>
      <c r="G256" s="608"/>
      <c r="H256" s="657"/>
      <c r="I256" s="509"/>
    </row>
    <row r="257" spans="1:9" ht="90" hidden="1">
      <c r="A257" s="616" t="s">
        <v>5091</v>
      </c>
      <c r="B257" s="21" t="s">
        <v>5092</v>
      </c>
      <c r="C257" s="21" t="s">
        <v>5093</v>
      </c>
      <c r="D257" s="614"/>
      <c r="E257" s="24"/>
      <c r="F257" s="21" t="s">
        <v>5094</v>
      </c>
      <c r="G257" s="608"/>
      <c r="H257" s="657"/>
      <c r="I257" s="509"/>
    </row>
    <row r="258" spans="1:9" ht="120" hidden="1">
      <c r="A258" s="616" t="s">
        <v>5095</v>
      </c>
      <c r="B258" s="21" t="s">
        <v>5096</v>
      </c>
      <c r="C258" s="21" t="s">
        <v>5097</v>
      </c>
      <c r="D258" s="614"/>
      <c r="E258" s="24"/>
      <c r="F258" s="21" t="s">
        <v>5098</v>
      </c>
      <c r="G258" s="608"/>
      <c r="H258" s="657"/>
      <c r="I258" s="509"/>
    </row>
    <row r="259" spans="1:9" ht="165" hidden="1">
      <c r="A259" s="616" t="s">
        <v>5099</v>
      </c>
      <c r="B259" s="21" t="s">
        <v>5100</v>
      </c>
      <c r="C259" s="21" t="s">
        <v>5101</v>
      </c>
      <c r="D259" s="614"/>
      <c r="E259" s="24"/>
      <c r="F259" s="21" t="s">
        <v>5102</v>
      </c>
      <c r="G259" s="608"/>
      <c r="H259" s="657"/>
      <c r="I259" s="509"/>
    </row>
    <row r="260" spans="1:9" ht="150" hidden="1">
      <c r="A260" s="616" t="s">
        <v>5103</v>
      </c>
      <c r="B260" s="21" t="s">
        <v>5104</v>
      </c>
      <c r="C260" s="21" t="s">
        <v>5105</v>
      </c>
      <c r="D260" s="614"/>
      <c r="E260" s="24"/>
      <c r="F260" s="21" t="s">
        <v>5106</v>
      </c>
      <c r="G260" s="608"/>
      <c r="H260" s="657"/>
      <c r="I260" s="509"/>
    </row>
    <row r="261" spans="1:9" ht="45">
      <c r="A261" s="482" t="s">
        <v>5107</v>
      </c>
      <c r="B261" s="29" t="s">
        <v>5108</v>
      </c>
      <c r="C261" s="22" t="s">
        <v>1033</v>
      </c>
      <c r="D261" s="515">
        <v>2</v>
      </c>
      <c r="E261" s="25" t="s">
        <v>106</v>
      </c>
      <c r="F261" s="29"/>
      <c r="G261" s="606"/>
      <c r="H261" s="658"/>
      <c r="I261" s="11"/>
    </row>
    <row r="262" spans="1:9" ht="30">
      <c r="A262" s="482"/>
      <c r="B262" s="29"/>
      <c r="C262" s="29" t="s">
        <v>1032</v>
      </c>
      <c r="D262" s="515">
        <v>2</v>
      </c>
      <c r="E262" s="25" t="s">
        <v>106</v>
      </c>
      <c r="F262" s="29"/>
      <c r="G262" s="606"/>
      <c r="H262" s="658"/>
      <c r="I262" s="11"/>
    </row>
    <row r="263" spans="1:9">
      <c r="A263" s="482"/>
      <c r="B263" s="29"/>
      <c r="C263" s="29" t="s">
        <v>1031</v>
      </c>
      <c r="D263" s="515">
        <v>2</v>
      </c>
      <c r="E263" s="25" t="s">
        <v>106</v>
      </c>
      <c r="F263" s="29"/>
      <c r="G263" s="606"/>
      <c r="H263" s="658"/>
      <c r="I263" s="11"/>
    </row>
    <row r="264" spans="1:9">
      <c r="A264" s="482"/>
      <c r="B264" s="29"/>
      <c r="C264" s="29" t="s">
        <v>1030</v>
      </c>
      <c r="D264" s="515">
        <v>2</v>
      </c>
      <c r="E264" s="25" t="s">
        <v>106</v>
      </c>
      <c r="F264" s="29"/>
      <c r="G264" s="606"/>
      <c r="H264" s="658"/>
      <c r="I264" s="11"/>
    </row>
    <row r="265" spans="1:9" ht="30">
      <c r="A265" s="482"/>
      <c r="B265" s="29"/>
      <c r="C265" s="29" t="s">
        <v>1029</v>
      </c>
      <c r="D265" s="515">
        <v>2</v>
      </c>
      <c r="E265" s="25" t="s">
        <v>106</v>
      </c>
      <c r="F265" s="29"/>
      <c r="G265" s="606"/>
      <c r="H265" s="658"/>
      <c r="I265" s="11"/>
    </row>
    <row r="266" spans="1:9" ht="45">
      <c r="A266" s="482"/>
      <c r="B266" s="29"/>
      <c r="C266" s="29" t="s">
        <v>1028</v>
      </c>
      <c r="D266" s="515">
        <v>2</v>
      </c>
      <c r="E266" s="25" t="s">
        <v>106</v>
      </c>
      <c r="F266" s="679"/>
      <c r="G266" s="606"/>
      <c r="H266" s="658"/>
      <c r="I266" s="11"/>
    </row>
    <row r="267" spans="1:9" ht="105">
      <c r="A267" s="482" t="s">
        <v>5109</v>
      </c>
      <c r="B267" s="29" t="s">
        <v>5110</v>
      </c>
      <c r="C267" s="29" t="s">
        <v>1027</v>
      </c>
      <c r="D267" s="515">
        <v>2</v>
      </c>
      <c r="E267" s="25" t="s">
        <v>106</v>
      </c>
      <c r="F267" s="29" t="s">
        <v>5111</v>
      </c>
      <c r="G267" s="24"/>
      <c r="H267" s="11"/>
      <c r="I267" s="11"/>
    </row>
    <row r="268" spans="1:9" ht="105">
      <c r="A268" s="482"/>
      <c r="B268" s="29"/>
      <c r="C268" s="29" t="s">
        <v>1026</v>
      </c>
      <c r="D268" s="515">
        <v>2</v>
      </c>
      <c r="E268" s="25" t="s">
        <v>106</v>
      </c>
      <c r="F268" s="29" t="s">
        <v>5111</v>
      </c>
      <c r="G268" s="24"/>
      <c r="H268" s="11"/>
      <c r="I268" s="11"/>
    </row>
    <row r="269" spans="1:9" ht="105">
      <c r="A269" s="482"/>
      <c r="B269" s="29"/>
      <c r="C269" s="29" t="s">
        <v>1025</v>
      </c>
      <c r="D269" s="515">
        <v>2</v>
      </c>
      <c r="E269" s="25" t="s">
        <v>106</v>
      </c>
      <c r="F269" s="29" t="s">
        <v>5111</v>
      </c>
      <c r="G269" s="24"/>
      <c r="H269" s="11"/>
      <c r="I269" s="11"/>
    </row>
    <row r="270" spans="1:9" ht="105">
      <c r="A270" s="482"/>
      <c r="B270" s="29"/>
      <c r="C270" s="29" t="s">
        <v>1024</v>
      </c>
      <c r="D270" s="515">
        <v>2</v>
      </c>
      <c r="E270" s="25" t="s">
        <v>106</v>
      </c>
      <c r="F270" s="29" t="s">
        <v>5111</v>
      </c>
      <c r="G270" s="24"/>
      <c r="H270" s="11"/>
      <c r="I270" s="11"/>
    </row>
    <row r="271" spans="1:9" ht="105" hidden="1">
      <c r="A271" s="616" t="s">
        <v>5112</v>
      </c>
      <c r="B271" s="21" t="s">
        <v>5113</v>
      </c>
      <c r="C271" s="21" t="s">
        <v>5114</v>
      </c>
      <c r="D271" s="614"/>
      <c r="E271" s="24"/>
      <c r="F271" s="21" t="s">
        <v>5115</v>
      </c>
      <c r="G271" s="608"/>
      <c r="H271" s="657"/>
      <c r="I271" s="509"/>
    </row>
    <row r="272" spans="1:9" ht="18.75">
      <c r="A272" s="365"/>
      <c r="B272" s="823" t="s">
        <v>966</v>
      </c>
      <c r="C272" s="816"/>
      <c r="D272" s="816"/>
      <c r="E272" s="816"/>
      <c r="F272" s="816"/>
      <c r="G272" s="816"/>
      <c r="H272" s="585">
        <f>H273+H278+H293+H303+H316+H320+H324+H338+H343</f>
        <v>86</v>
      </c>
      <c r="I272" s="587">
        <f>I273+I278+I293+I303+I316+I320+I324+I338+I343</f>
        <v>86</v>
      </c>
    </row>
    <row r="273" spans="1:9" ht="40.15" customHeight="1">
      <c r="A273" s="387" t="s">
        <v>965</v>
      </c>
      <c r="B273" s="819" t="s">
        <v>964</v>
      </c>
      <c r="C273" s="816"/>
      <c r="D273" s="816"/>
      <c r="E273" s="816"/>
      <c r="F273" s="816"/>
      <c r="G273" s="816"/>
      <c r="H273" s="585">
        <f>SUM(D274:D276)</f>
        <v>6</v>
      </c>
      <c r="I273" s="587">
        <f>COUNT(D274:D276)*2</f>
        <v>6</v>
      </c>
    </row>
    <row r="274" spans="1:9" ht="66" customHeight="1">
      <c r="A274" s="366" t="s">
        <v>963</v>
      </c>
      <c r="B274" s="402" t="s">
        <v>962</v>
      </c>
      <c r="C274" s="380" t="s">
        <v>961</v>
      </c>
      <c r="D274" s="23">
        <v>2</v>
      </c>
      <c r="E274" s="377" t="s">
        <v>106</v>
      </c>
      <c r="F274" s="369"/>
      <c r="G274" s="452"/>
      <c r="H274" s="585"/>
      <c r="I274" s="587"/>
    </row>
    <row r="275" spans="1:9" ht="60">
      <c r="A275" s="366"/>
      <c r="B275" s="402"/>
      <c r="C275" s="385" t="s">
        <v>960</v>
      </c>
      <c r="D275" s="23">
        <v>2</v>
      </c>
      <c r="E275" s="377" t="s">
        <v>106</v>
      </c>
      <c r="F275" s="369"/>
      <c r="G275" s="452"/>
      <c r="H275" s="585"/>
      <c r="I275" s="587"/>
    </row>
    <row r="276" spans="1:9" ht="63">
      <c r="A276" s="366" t="s">
        <v>959</v>
      </c>
      <c r="B276" s="401" t="s">
        <v>958</v>
      </c>
      <c r="C276" s="380" t="s">
        <v>957</v>
      </c>
      <c r="D276" s="23">
        <v>2</v>
      </c>
      <c r="E276" s="377" t="s">
        <v>956</v>
      </c>
      <c r="F276" s="381" t="s">
        <v>955</v>
      </c>
      <c r="G276" s="452"/>
      <c r="H276" s="585"/>
      <c r="I276" s="587"/>
    </row>
    <row r="277" spans="1:9" ht="47.25" hidden="1">
      <c r="A277" s="378" t="s">
        <v>954</v>
      </c>
      <c r="B277" s="401" t="s">
        <v>953</v>
      </c>
      <c r="C277" s="369"/>
      <c r="D277" s="369"/>
      <c r="E277" s="377"/>
      <c r="F277" s="369"/>
      <c r="G277" s="369"/>
      <c r="H277" s="572"/>
      <c r="I277" s="572"/>
    </row>
    <row r="278" spans="1:9" ht="40.15" customHeight="1">
      <c r="A278" s="387" t="s">
        <v>952</v>
      </c>
      <c r="B278" s="819" t="s">
        <v>951</v>
      </c>
      <c r="C278" s="816"/>
      <c r="D278" s="816"/>
      <c r="E278" s="816"/>
      <c r="F278" s="816"/>
      <c r="G278" s="816"/>
      <c r="H278" s="585">
        <f>SUM(D279:D291)</f>
        <v>22</v>
      </c>
      <c r="I278" s="587">
        <f>COUNT(D279:D291)*2</f>
        <v>22</v>
      </c>
    </row>
    <row r="279" spans="1:9" ht="47.25">
      <c r="A279" s="366" t="s">
        <v>950</v>
      </c>
      <c r="B279" s="401" t="s">
        <v>949</v>
      </c>
      <c r="C279" s="381" t="s">
        <v>948</v>
      </c>
      <c r="D279" s="23">
        <v>2</v>
      </c>
      <c r="E279" s="377" t="s">
        <v>106</v>
      </c>
      <c r="F279" s="381" t="s">
        <v>947</v>
      </c>
      <c r="G279" s="452"/>
      <c r="H279" s="585"/>
      <c r="I279" s="587"/>
    </row>
    <row r="280" spans="1:9" ht="47.25" hidden="1">
      <c r="A280" s="378" t="s">
        <v>946</v>
      </c>
      <c r="B280" s="402" t="s">
        <v>945</v>
      </c>
      <c r="C280" s="369"/>
      <c r="D280" s="369"/>
      <c r="E280" s="377"/>
      <c r="F280" s="369"/>
      <c r="G280" s="369"/>
      <c r="H280" s="572"/>
      <c r="I280" s="572"/>
    </row>
    <row r="281" spans="1:9" ht="47.25">
      <c r="A281" s="366" t="s">
        <v>944</v>
      </c>
      <c r="B281" s="401" t="s">
        <v>943</v>
      </c>
      <c r="C281" s="385" t="s">
        <v>942</v>
      </c>
      <c r="D281" s="23">
        <v>2</v>
      </c>
      <c r="E281" s="377" t="s">
        <v>156</v>
      </c>
      <c r="F281" s="369"/>
      <c r="G281" s="452"/>
      <c r="H281" s="585"/>
      <c r="I281" s="587"/>
    </row>
    <row r="282" spans="1:9" ht="67.5" customHeight="1">
      <c r="A282" s="366"/>
      <c r="B282" s="401"/>
      <c r="C282" s="385" t="s">
        <v>941</v>
      </c>
      <c r="D282" s="23">
        <v>2</v>
      </c>
      <c r="E282" s="377" t="s">
        <v>156</v>
      </c>
      <c r="F282" s="369"/>
      <c r="G282" s="452"/>
      <c r="H282" s="585"/>
      <c r="I282" s="587"/>
    </row>
    <row r="283" spans="1:9" ht="66" customHeight="1">
      <c r="A283" s="366" t="s">
        <v>940</v>
      </c>
      <c r="B283" s="401" t="s">
        <v>939</v>
      </c>
      <c r="C283" s="380" t="s">
        <v>938</v>
      </c>
      <c r="D283" s="23">
        <v>2</v>
      </c>
      <c r="E283" s="370" t="s">
        <v>178</v>
      </c>
      <c r="F283" s="369"/>
      <c r="G283" s="452"/>
      <c r="H283" s="585"/>
      <c r="I283" s="587"/>
    </row>
    <row r="284" spans="1:9" ht="15.75">
      <c r="A284" s="366"/>
      <c r="B284" s="401"/>
      <c r="C284" s="370" t="s">
        <v>937</v>
      </c>
      <c r="D284" s="23">
        <v>2</v>
      </c>
      <c r="E284" s="370" t="s">
        <v>178</v>
      </c>
      <c r="F284" s="369"/>
      <c r="G284" s="452"/>
      <c r="H284" s="585"/>
      <c r="I284" s="587"/>
    </row>
    <row r="285" spans="1:9" ht="60">
      <c r="A285" s="366"/>
      <c r="B285" s="401"/>
      <c r="C285" s="421" t="s">
        <v>936</v>
      </c>
      <c r="D285" s="23">
        <v>2</v>
      </c>
      <c r="E285" s="370" t="s">
        <v>49</v>
      </c>
      <c r="F285" s="369"/>
      <c r="G285" s="452"/>
      <c r="H285" s="585"/>
      <c r="I285" s="587"/>
    </row>
    <row r="286" spans="1:9" ht="47.25">
      <c r="A286" s="366" t="s">
        <v>935</v>
      </c>
      <c r="B286" s="402" t="s">
        <v>934</v>
      </c>
      <c r="C286" s="380" t="s">
        <v>933</v>
      </c>
      <c r="D286" s="23">
        <v>2</v>
      </c>
      <c r="E286" s="400" t="s">
        <v>106</v>
      </c>
      <c r="F286" s="369"/>
      <c r="G286" s="452"/>
      <c r="H286" s="585"/>
      <c r="I286" s="587"/>
    </row>
    <row r="287" spans="1:9" ht="60">
      <c r="A287" s="366"/>
      <c r="B287" s="402"/>
      <c r="C287" s="380" t="s">
        <v>932</v>
      </c>
      <c r="D287" s="23">
        <v>2</v>
      </c>
      <c r="E287" s="377" t="s">
        <v>106</v>
      </c>
      <c r="F287" s="369"/>
      <c r="G287" s="452"/>
      <c r="H287" s="585"/>
      <c r="I287" s="587"/>
    </row>
    <row r="288" spans="1:9" ht="45">
      <c r="A288" s="366" t="s">
        <v>931</v>
      </c>
      <c r="B288" s="371" t="s">
        <v>930</v>
      </c>
      <c r="C288" s="380" t="s">
        <v>929</v>
      </c>
      <c r="D288" s="23">
        <v>2</v>
      </c>
      <c r="E288" s="377" t="s">
        <v>106</v>
      </c>
      <c r="F288" s="369"/>
      <c r="G288" s="452"/>
      <c r="H288" s="585"/>
      <c r="I288" s="587"/>
    </row>
    <row r="289" spans="1:9" ht="30">
      <c r="A289" s="366"/>
      <c r="B289" s="371"/>
      <c r="C289" s="380" t="s">
        <v>928</v>
      </c>
      <c r="D289" s="23">
        <v>2</v>
      </c>
      <c r="E289" s="377" t="s">
        <v>106</v>
      </c>
      <c r="F289" s="369"/>
      <c r="G289" s="452"/>
      <c r="H289" s="585"/>
      <c r="I289" s="587"/>
    </row>
    <row r="290" spans="1:9" ht="63">
      <c r="A290" s="366" t="s">
        <v>927</v>
      </c>
      <c r="B290" s="401" t="s">
        <v>926</v>
      </c>
      <c r="C290" s="385" t="s">
        <v>925</v>
      </c>
      <c r="D290" s="36">
        <v>2</v>
      </c>
      <c r="E290" s="377" t="s">
        <v>178</v>
      </c>
      <c r="F290" s="380" t="s">
        <v>924</v>
      </c>
      <c r="G290" s="452"/>
      <c r="H290" s="585"/>
      <c r="I290" s="587"/>
    </row>
    <row r="291" spans="1:9" ht="78.75" hidden="1" customHeight="1">
      <c r="A291" s="378"/>
      <c r="B291" s="401"/>
      <c r="C291" s="385" t="s">
        <v>923</v>
      </c>
      <c r="D291" s="36"/>
      <c r="E291" s="377" t="s">
        <v>178</v>
      </c>
      <c r="F291" s="380" t="s">
        <v>922</v>
      </c>
      <c r="G291" s="452"/>
      <c r="H291" s="570"/>
      <c r="I291" s="571"/>
    </row>
    <row r="292" spans="1:9" ht="47.25" hidden="1">
      <c r="A292" s="378" t="s">
        <v>921</v>
      </c>
      <c r="B292" s="401" t="s">
        <v>920</v>
      </c>
      <c r="C292" s="369"/>
      <c r="D292" s="369"/>
      <c r="E292" s="377"/>
      <c r="F292" s="369"/>
      <c r="G292" s="369"/>
      <c r="H292" s="572"/>
      <c r="I292" s="572"/>
    </row>
    <row r="293" spans="1:9" ht="40.15" customHeight="1">
      <c r="A293" s="387" t="s">
        <v>919</v>
      </c>
      <c r="B293" s="819" t="s">
        <v>918</v>
      </c>
      <c r="C293" s="816"/>
      <c r="D293" s="816"/>
      <c r="E293" s="816"/>
      <c r="F293" s="816"/>
      <c r="G293" s="816"/>
      <c r="H293" s="585">
        <f>SUM(D294:D302)</f>
        <v>18</v>
      </c>
      <c r="I293" s="587">
        <f>COUNT(D294:D302)*2</f>
        <v>18</v>
      </c>
    </row>
    <row r="294" spans="1:9" ht="47.25">
      <c r="A294" s="366" t="s">
        <v>917</v>
      </c>
      <c r="B294" s="379" t="s">
        <v>916</v>
      </c>
      <c r="C294" s="394" t="s">
        <v>915</v>
      </c>
      <c r="D294" s="23">
        <v>2</v>
      </c>
      <c r="E294" s="377" t="s">
        <v>156</v>
      </c>
      <c r="F294" s="369" t="s">
        <v>914</v>
      </c>
      <c r="G294" s="452"/>
      <c r="H294" s="585"/>
      <c r="I294" s="587"/>
    </row>
    <row r="295" spans="1:9" ht="30">
      <c r="A295" s="366"/>
      <c r="B295" s="379"/>
      <c r="C295" s="394" t="s">
        <v>913</v>
      </c>
      <c r="D295" s="23">
        <v>2</v>
      </c>
      <c r="E295" s="377" t="s">
        <v>156</v>
      </c>
      <c r="F295" s="371" t="s">
        <v>912</v>
      </c>
      <c r="G295" s="452"/>
      <c r="H295" s="585"/>
      <c r="I295" s="587"/>
    </row>
    <row r="296" spans="1:9" ht="47.25">
      <c r="A296" s="366" t="s">
        <v>911</v>
      </c>
      <c r="B296" s="379" t="s">
        <v>910</v>
      </c>
      <c r="C296" s="372" t="s">
        <v>909</v>
      </c>
      <c r="D296" s="23">
        <v>2</v>
      </c>
      <c r="E296" s="377" t="s">
        <v>223</v>
      </c>
      <c r="F296" s="369"/>
      <c r="G296" s="452"/>
      <c r="H296" s="585"/>
      <c r="I296" s="587"/>
    </row>
    <row r="297" spans="1:9" ht="45">
      <c r="A297" s="366"/>
      <c r="B297" s="379"/>
      <c r="C297" s="381" t="s">
        <v>908</v>
      </c>
      <c r="D297" s="23">
        <v>2</v>
      </c>
      <c r="E297" s="377" t="s">
        <v>223</v>
      </c>
      <c r="F297" s="369"/>
      <c r="G297" s="452"/>
      <c r="H297" s="585"/>
      <c r="I297" s="587"/>
    </row>
    <row r="298" spans="1:9" ht="48.75" customHeight="1">
      <c r="A298" s="366"/>
      <c r="B298" s="379"/>
      <c r="C298" s="381" t="s">
        <v>907</v>
      </c>
      <c r="D298" s="23">
        <v>2</v>
      </c>
      <c r="E298" s="377" t="s">
        <v>223</v>
      </c>
      <c r="G298" s="452"/>
      <c r="H298" s="585"/>
      <c r="I298" s="587"/>
    </row>
    <row r="299" spans="1:9" ht="60">
      <c r="A299" s="366" t="s">
        <v>906</v>
      </c>
      <c r="B299" s="379" t="s">
        <v>905</v>
      </c>
      <c r="C299" s="380" t="s">
        <v>904</v>
      </c>
      <c r="D299" s="36">
        <v>2</v>
      </c>
      <c r="E299" s="377" t="s">
        <v>903</v>
      </c>
      <c r="F299" s="380" t="s">
        <v>901</v>
      </c>
      <c r="G299" s="452"/>
      <c r="H299" s="585"/>
      <c r="I299" s="587"/>
    </row>
    <row r="300" spans="1:9" ht="60">
      <c r="A300" s="366"/>
      <c r="B300" s="379"/>
      <c r="C300" s="380" t="s">
        <v>902</v>
      </c>
      <c r="D300" s="36">
        <v>2</v>
      </c>
      <c r="E300" s="377" t="s">
        <v>110</v>
      </c>
      <c r="F300" s="380" t="s">
        <v>901</v>
      </c>
      <c r="G300" s="452"/>
      <c r="H300" s="585"/>
      <c r="I300" s="587"/>
    </row>
    <row r="301" spans="1:9" ht="53.25" customHeight="1">
      <c r="A301" s="366" t="s">
        <v>900</v>
      </c>
      <c r="B301" s="379" t="s">
        <v>899</v>
      </c>
      <c r="C301" s="381" t="s">
        <v>898</v>
      </c>
      <c r="D301" s="10">
        <v>2</v>
      </c>
      <c r="E301" s="377" t="s">
        <v>223</v>
      </c>
      <c r="F301" s="369"/>
      <c r="G301" s="452"/>
      <c r="H301" s="585"/>
      <c r="I301" s="587"/>
    </row>
    <row r="302" spans="1:9" ht="45">
      <c r="A302" s="366" t="s">
        <v>897</v>
      </c>
      <c r="B302" s="407" t="s">
        <v>896</v>
      </c>
      <c r="C302" s="380" t="s">
        <v>895</v>
      </c>
      <c r="D302" s="23">
        <v>2</v>
      </c>
      <c r="E302" s="377" t="s">
        <v>118</v>
      </c>
      <c r="F302" s="369"/>
      <c r="G302" s="452"/>
      <c r="H302" s="585"/>
      <c r="I302" s="587"/>
    </row>
    <row r="303" spans="1:9" ht="40.15" customHeight="1">
      <c r="A303" s="387" t="s">
        <v>894</v>
      </c>
      <c r="B303" s="815" t="s">
        <v>893</v>
      </c>
      <c r="C303" s="816"/>
      <c r="D303" s="816"/>
      <c r="E303" s="816"/>
      <c r="F303" s="816"/>
      <c r="G303" s="816"/>
      <c r="H303" s="585">
        <f>SUM(D304:D315)</f>
        <v>22</v>
      </c>
      <c r="I303" s="587">
        <f>COUNT(D304:D315)*2</f>
        <v>22</v>
      </c>
    </row>
    <row r="304" spans="1:9" ht="51" customHeight="1">
      <c r="A304" s="366" t="s">
        <v>892</v>
      </c>
      <c r="B304" s="406" t="s">
        <v>891</v>
      </c>
      <c r="C304" s="382" t="s">
        <v>890</v>
      </c>
      <c r="D304" s="23">
        <v>2</v>
      </c>
      <c r="E304" s="377" t="s">
        <v>156</v>
      </c>
      <c r="F304" s="369"/>
      <c r="G304" s="452"/>
      <c r="H304" s="585"/>
      <c r="I304" s="587"/>
    </row>
    <row r="305" spans="1:9" ht="45">
      <c r="A305" s="366"/>
      <c r="B305" s="406"/>
      <c r="C305" s="382" t="s">
        <v>889</v>
      </c>
      <c r="D305" s="23">
        <v>2</v>
      </c>
      <c r="E305" s="377" t="s">
        <v>156</v>
      </c>
      <c r="F305" s="369"/>
      <c r="G305" s="452"/>
      <c r="H305" s="585"/>
      <c r="I305" s="587"/>
    </row>
    <row r="306" spans="1:9" ht="60">
      <c r="A306" s="366" t="s">
        <v>888</v>
      </c>
      <c r="B306" s="384" t="s">
        <v>887</v>
      </c>
      <c r="C306" s="382" t="s">
        <v>886</v>
      </c>
      <c r="D306" s="72">
        <v>2</v>
      </c>
      <c r="E306" s="422" t="s">
        <v>156</v>
      </c>
      <c r="F306" s="382" t="s">
        <v>885</v>
      </c>
      <c r="G306" s="452"/>
      <c r="H306" s="585"/>
      <c r="I306" s="587"/>
    </row>
    <row r="307" spans="1:9" ht="30">
      <c r="A307" s="366"/>
      <c r="B307" s="384"/>
      <c r="C307" s="380" t="s">
        <v>884</v>
      </c>
      <c r="D307" s="36">
        <v>2</v>
      </c>
      <c r="E307" s="377" t="s">
        <v>156</v>
      </c>
      <c r="F307" s="380"/>
      <c r="G307" s="452"/>
      <c r="H307" s="585"/>
      <c r="I307" s="587"/>
    </row>
    <row r="308" spans="1:9" ht="45">
      <c r="A308" s="366"/>
      <c r="B308" s="384"/>
      <c r="C308" s="376" t="s">
        <v>883</v>
      </c>
      <c r="D308" s="36">
        <v>2</v>
      </c>
      <c r="E308" s="377" t="s">
        <v>156</v>
      </c>
      <c r="F308" s="380"/>
      <c r="G308" s="452"/>
      <c r="H308" s="585"/>
      <c r="I308" s="587"/>
    </row>
    <row r="309" spans="1:9" ht="45">
      <c r="A309" s="366" t="s">
        <v>882</v>
      </c>
      <c r="B309" s="367" t="s">
        <v>881</v>
      </c>
      <c r="C309" s="423" t="s">
        <v>880</v>
      </c>
      <c r="D309" s="23">
        <v>2</v>
      </c>
      <c r="E309" s="377" t="s">
        <v>156</v>
      </c>
      <c r="F309" s="369"/>
      <c r="G309" s="452"/>
      <c r="H309" s="585"/>
      <c r="I309" s="587"/>
    </row>
    <row r="310" spans="1:9" ht="45" customHeight="1">
      <c r="A310" s="366"/>
      <c r="B310" s="367"/>
      <c r="C310" s="382" t="s">
        <v>879</v>
      </c>
      <c r="D310" s="70">
        <v>2</v>
      </c>
      <c r="E310" s="377" t="s">
        <v>156</v>
      </c>
      <c r="F310" s="369"/>
      <c r="G310" s="452"/>
      <c r="H310" s="585"/>
      <c r="I310" s="587"/>
    </row>
    <row r="311" spans="1:9" ht="30">
      <c r="A311" s="366"/>
      <c r="B311" s="367"/>
      <c r="C311" s="382" t="s">
        <v>878</v>
      </c>
      <c r="D311" s="70">
        <v>2</v>
      </c>
      <c r="E311" s="377" t="s">
        <v>156</v>
      </c>
      <c r="F311" s="369"/>
      <c r="G311" s="452"/>
      <c r="H311" s="585"/>
      <c r="I311" s="587"/>
    </row>
    <row r="312" spans="1:9" ht="30">
      <c r="A312" s="366"/>
      <c r="B312" s="367"/>
      <c r="C312" s="382" t="s">
        <v>877</v>
      </c>
      <c r="D312" s="70">
        <v>2</v>
      </c>
      <c r="E312" s="377" t="s">
        <v>156</v>
      </c>
      <c r="F312" s="369"/>
      <c r="G312" s="452"/>
      <c r="H312" s="585"/>
      <c r="I312" s="587"/>
    </row>
    <row r="313" spans="1:9" ht="31.5" hidden="1">
      <c r="A313" s="378" t="s">
        <v>876</v>
      </c>
      <c r="B313" s="367" t="s">
        <v>875</v>
      </c>
      <c r="C313" s="369"/>
      <c r="D313" s="369"/>
      <c r="E313" s="377"/>
      <c r="F313" s="369"/>
      <c r="G313" s="369"/>
      <c r="H313" s="572"/>
      <c r="I313" s="572"/>
    </row>
    <row r="314" spans="1:9" ht="47.25">
      <c r="A314" s="366" t="s">
        <v>874</v>
      </c>
      <c r="B314" s="367" t="s">
        <v>873</v>
      </c>
      <c r="C314" s="381" t="s">
        <v>872</v>
      </c>
      <c r="D314" s="23">
        <v>2</v>
      </c>
      <c r="E314" s="377" t="s">
        <v>156</v>
      </c>
      <c r="F314" s="369"/>
      <c r="G314" s="452"/>
      <c r="H314" s="585"/>
      <c r="I314" s="587"/>
    </row>
    <row r="315" spans="1:9" ht="47.25">
      <c r="A315" s="366" t="s">
        <v>871</v>
      </c>
      <c r="B315" s="367" t="s">
        <v>870</v>
      </c>
      <c r="C315" s="385" t="s">
        <v>869</v>
      </c>
      <c r="D315" s="23">
        <v>2</v>
      </c>
      <c r="E315" s="377" t="s">
        <v>156</v>
      </c>
      <c r="F315" s="369"/>
      <c r="G315" s="452"/>
      <c r="H315" s="585"/>
      <c r="I315" s="587"/>
    </row>
    <row r="316" spans="1:9" ht="40.15" customHeight="1">
      <c r="A316" s="387" t="s">
        <v>868</v>
      </c>
      <c r="B316" s="815" t="s">
        <v>867</v>
      </c>
      <c r="C316" s="816"/>
      <c r="D316" s="816"/>
      <c r="E316" s="816"/>
      <c r="F316" s="816"/>
      <c r="G316" s="816"/>
      <c r="H316" s="585">
        <f>SUM(D317:D318)</f>
        <v>4</v>
      </c>
      <c r="I316" s="587">
        <f>COUNT(D317:D318)*2</f>
        <v>4</v>
      </c>
    </row>
    <row r="317" spans="1:9" ht="63">
      <c r="A317" s="366" t="s">
        <v>866</v>
      </c>
      <c r="B317" s="367" t="s">
        <v>865</v>
      </c>
      <c r="C317" s="380" t="s">
        <v>864</v>
      </c>
      <c r="D317" s="15">
        <v>2</v>
      </c>
      <c r="E317" s="377" t="s">
        <v>223</v>
      </c>
      <c r="F317" s="381"/>
      <c r="G317" s="452"/>
      <c r="H317" s="585"/>
      <c r="I317" s="587"/>
    </row>
    <row r="318" spans="1:9" ht="47.25">
      <c r="A318" s="366" t="s">
        <v>863</v>
      </c>
      <c r="B318" s="367" t="s">
        <v>862</v>
      </c>
      <c r="C318" s="381" t="s">
        <v>861</v>
      </c>
      <c r="D318" s="15">
        <v>2</v>
      </c>
      <c r="E318" s="377" t="s">
        <v>223</v>
      </c>
      <c r="F318" s="391"/>
      <c r="G318" s="452"/>
      <c r="H318" s="585"/>
      <c r="I318" s="587"/>
    </row>
    <row r="319" spans="1:9" ht="60" hidden="1">
      <c r="A319" s="378" t="s">
        <v>860</v>
      </c>
      <c r="B319" s="424" t="s">
        <v>859</v>
      </c>
      <c r="C319" s="369"/>
      <c r="D319" s="369"/>
      <c r="E319" s="377"/>
      <c r="F319" s="369"/>
      <c r="G319" s="369"/>
      <c r="H319" s="572"/>
      <c r="I319" s="572"/>
    </row>
    <row r="320" spans="1:9" ht="40.15" customHeight="1">
      <c r="A320" s="387" t="s">
        <v>858</v>
      </c>
      <c r="B320" s="819" t="s">
        <v>857</v>
      </c>
      <c r="C320" s="816"/>
      <c r="D320" s="816"/>
      <c r="E320" s="816"/>
      <c r="F320" s="816"/>
      <c r="G320" s="816"/>
      <c r="H320" s="585">
        <f>SUM(D321)</f>
        <v>2</v>
      </c>
      <c r="I320" s="587">
        <f>COUNT(D321)*2</f>
        <v>2</v>
      </c>
    </row>
    <row r="321" spans="1:9" ht="47.25">
      <c r="A321" s="425" t="s">
        <v>856</v>
      </c>
      <c r="B321" s="401" t="s">
        <v>855</v>
      </c>
      <c r="C321" s="371" t="s">
        <v>854</v>
      </c>
      <c r="D321" s="23">
        <v>2</v>
      </c>
      <c r="E321" s="377" t="s">
        <v>120</v>
      </c>
      <c r="F321" s="369"/>
      <c r="G321" s="452"/>
      <c r="H321" s="585"/>
      <c r="I321" s="587"/>
    </row>
    <row r="322" spans="1:9" ht="47.25" hidden="1">
      <c r="A322" s="426" t="s">
        <v>853</v>
      </c>
      <c r="B322" s="401" t="s">
        <v>852</v>
      </c>
      <c r="C322" s="369"/>
      <c r="D322" s="369"/>
      <c r="E322" s="377"/>
      <c r="F322" s="369"/>
      <c r="G322" s="369"/>
      <c r="H322" s="572"/>
      <c r="I322" s="572"/>
    </row>
    <row r="323" spans="1:9" ht="60" hidden="1">
      <c r="A323" s="426" t="s">
        <v>851</v>
      </c>
      <c r="B323" s="380" t="s">
        <v>850</v>
      </c>
      <c r="C323" s="369"/>
      <c r="D323" s="369"/>
      <c r="E323" s="377"/>
      <c r="F323" s="369"/>
      <c r="G323" s="369"/>
      <c r="H323" s="572"/>
      <c r="I323" s="572"/>
    </row>
    <row r="324" spans="1:9" ht="40.15" customHeight="1">
      <c r="A324" s="387" t="s">
        <v>849</v>
      </c>
      <c r="B324" s="819" t="s">
        <v>848</v>
      </c>
      <c r="C324" s="816"/>
      <c r="D324" s="816"/>
      <c r="E324" s="816"/>
      <c r="F324" s="816"/>
      <c r="G324" s="816"/>
      <c r="H324" s="585">
        <f>SUM(D325)</f>
        <v>2</v>
      </c>
      <c r="I324" s="587">
        <f>COUNT(D325)*2</f>
        <v>2</v>
      </c>
    </row>
    <row r="325" spans="1:9" ht="31.5">
      <c r="A325" s="366" t="s">
        <v>847</v>
      </c>
      <c r="B325" s="401" t="s">
        <v>846</v>
      </c>
      <c r="C325" s="381" t="s">
        <v>845</v>
      </c>
      <c r="D325" s="23">
        <v>2</v>
      </c>
      <c r="E325" s="377" t="s">
        <v>156</v>
      </c>
      <c r="F325" s="369"/>
      <c r="G325" s="452"/>
      <c r="H325" s="585"/>
      <c r="I325" s="587"/>
    </row>
    <row r="326" spans="1:9" ht="47.25" hidden="1">
      <c r="A326" s="378" t="s">
        <v>844</v>
      </c>
      <c r="B326" s="401" t="s">
        <v>843</v>
      </c>
      <c r="C326" s="369"/>
      <c r="D326" s="369"/>
      <c r="E326" s="377"/>
      <c r="F326" s="369"/>
      <c r="G326" s="369"/>
      <c r="H326" s="572"/>
      <c r="I326" s="572"/>
    </row>
    <row r="327" spans="1:9" ht="60" hidden="1">
      <c r="A327" s="378" t="s">
        <v>842</v>
      </c>
      <c r="B327" s="380" t="s">
        <v>841</v>
      </c>
      <c r="C327" s="369"/>
      <c r="D327" s="369"/>
      <c r="E327" s="377"/>
      <c r="F327" s="369"/>
      <c r="G327" s="369"/>
      <c r="H327" s="572"/>
      <c r="I327" s="572"/>
    </row>
    <row r="328" spans="1:9" ht="40.15" hidden="1" customHeight="1">
      <c r="A328" s="427" t="s">
        <v>840</v>
      </c>
      <c r="B328" s="819" t="s">
        <v>839</v>
      </c>
      <c r="C328" s="816"/>
      <c r="D328" s="816"/>
      <c r="E328" s="816"/>
      <c r="F328" s="816"/>
      <c r="G328" s="822"/>
      <c r="H328" s="572"/>
      <c r="I328" s="572"/>
    </row>
    <row r="329" spans="1:9" ht="63" hidden="1">
      <c r="A329" s="378" t="s">
        <v>838</v>
      </c>
      <c r="B329" s="401" t="s">
        <v>837</v>
      </c>
      <c r="C329" s="369"/>
      <c r="D329" s="369"/>
      <c r="E329" s="377"/>
      <c r="F329" s="369"/>
      <c r="G329" s="369"/>
      <c r="H329" s="572"/>
      <c r="I329" s="572"/>
    </row>
    <row r="330" spans="1:9" ht="63" hidden="1">
      <c r="A330" s="378" t="s">
        <v>836</v>
      </c>
      <c r="B330" s="367" t="s">
        <v>835</v>
      </c>
      <c r="C330" s="369"/>
      <c r="D330" s="369"/>
      <c r="E330" s="377"/>
      <c r="F330" s="369"/>
      <c r="G330" s="369"/>
      <c r="H330" s="572"/>
      <c r="I330" s="572"/>
    </row>
    <row r="331" spans="1:9" ht="40.15" hidden="1" customHeight="1">
      <c r="A331" s="428" t="s">
        <v>834</v>
      </c>
      <c r="B331" s="819" t="s">
        <v>833</v>
      </c>
      <c r="C331" s="816"/>
      <c r="D331" s="816"/>
      <c r="E331" s="816"/>
      <c r="F331" s="816"/>
      <c r="G331" s="822"/>
      <c r="H331" s="572"/>
      <c r="I331" s="572"/>
    </row>
    <row r="332" spans="1:9" ht="31.5" hidden="1">
      <c r="A332" s="378" t="s">
        <v>832</v>
      </c>
      <c r="B332" s="401" t="s">
        <v>831</v>
      </c>
      <c r="C332" s="369"/>
      <c r="D332" s="369"/>
      <c r="E332" s="377"/>
      <c r="F332" s="369"/>
      <c r="G332" s="369"/>
      <c r="H332" s="572"/>
      <c r="I332" s="572"/>
    </row>
    <row r="333" spans="1:9" ht="47.25" hidden="1">
      <c r="A333" s="378" t="s">
        <v>830</v>
      </c>
      <c r="B333" s="401" t="s">
        <v>829</v>
      </c>
      <c r="C333" s="369"/>
      <c r="D333" s="369"/>
      <c r="E333" s="377"/>
      <c r="F333" s="369"/>
      <c r="G333" s="369"/>
      <c r="H333" s="572"/>
      <c r="I333" s="572"/>
    </row>
    <row r="334" spans="1:9" ht="40.15" hidden="1" customHeight="1">
      <c r="A334" s="427" t="s">
        <v>828</v>
      </c>
      <c r="B334" s="819" t="s">
        <v>827</v>
      </c>
      <c r="C334" s="816"/>
      <c r="D334" s="816"/>
      <c r="E334" s="816"/>
      <c r="F334" s="816"/>
      <c r="G334" s="822"/>
      <c r="H334" s="572"/>
      <c r="I334" s="572"/>
    </row>
    <row r="335" spans="1:9" ht="63" hidden="1">
      <c r="A335" s="378" t="s">
        <v>826</v>
      </c>
      <c r="B335" s="401" t="s">
        <v>825</v>
      </c>
      <c r="C335" s="369"/>
      <c r="D335" s="369"/>
      <c r="E335" s="377"/>
      <c r="F335" s="369"/>
      <c r="G335" s="369"/>
      <c r="H335" s="572"/>
      <c r="I335" s="572"/>
    </row>
    <row r="336" spans="1:9" ht="63" hidden="1">
      <c r="A336" s="378" t="s">
        <v>824</v>
      </c>
      <c r="B336" s="401" t="s">
        <v>823</v>
      </c>
      <c r="C336" s="369"/>
      <c r="D336" s="369"/>
      <c r="E336" s="377"/>
      <c r="F336" s="369"/>
      <c r="G336" s="369"/>
      <c r="H336" s="572"/>
      <c r="I336" s="572"/>
    </row>
    <row r="337" spans="1:9" ht="47.25" hidden="1">
      <c r="A337" s="378" t="s">
        <v>822</v>
      </c>
      <c r="B337" s="402" t="s">
        <v>821</v>
      </c>
      <c r="C337" s="369"/>
      <c r="D337" s="369"/>
      <c r="E337" s="377"/>
      <c r="F337" s="369"/>
      <c r="G337" s="369"/>
      <c r="H337" s="572"/>
      <c r="I337" s="572"/>
    </row>
    <row r="338" spans="1:9" ht="40.15" customHeight="1">
      <c r="A338" s="387" t="s">
        <v>820</v>
      </c>
      <c r="B338" s="819" t="s">
        <v>819</v>
      </c>
      <c r="C338" s="816"/>
      <c r="D338" s="816"/>
      <c r="E338" s="816"/>
      <c r="F338" s="816"/>
      <c r="G338" s="816"/>
      <c r="H338" s="585">
        <f>SUM(D339:D342)</f>
        <v>8</v>
      </c>
      <c r="I338" s="587">
        <f>COUNT(D339:D342)*2</f>
        <v>8</v>
      </c>
    </row>
    <row r="339" spans="1:9" ht="63">
      <c r="A339" s="366" t="s">
        <v>818</v>
      </c>
      <c r="B339" s="379" t="s">
        <v>817</v>
      </c>
      <c r="C339" s="384" t="s">
        <v>816</v>
      </c>
      <c r="D339" s="23">
        <v>2</v>
      </c>
      <c r="E339" s="377" t="s">
        <v>118</v>
      </c>
      <c r="F339" s="369"/>
      <c r="G339" s="452"/>
      <c r="H339" s="585"/>
      <c r="I339" s="587"/>
    </row>
    <row r="340" spans="1:9" ht="63">
      <c r="A340" s="366" t="s">
        <v>815</v>
      </c>
      <c r="B340" s="379" t="s">
        <v>814</v>
      </c>
      <c r="C340" s="380" t="s">
        <v>813</v>
      </c>
      <c r="D340" s="36">
        <v>2</v>
      </c>
      <c r="E340" s="377" t="s">
        <v>120</v>
      </c>
      <c r="F340" s="380" t="s">
        <v>812</v>
      </c>
      <c r="G340" s="452"/>
      <c r="H340" s="585"/>
      <c r="I340" s="587"/>
    </row>
    <row r="341" spans="1:9" ht="30">
      <c r="A341" s="366"/>
      <c r="B341" s="379"/>
      <c r="C341" s="423" t="s">
        <v>811</v>
      </c>
      <c r="D341" s="36">
        <v>2</v>
      </c>
      <c r="E341" s="377" t="s">
        <v>118</v>
      </c>
      <c r="F341" s="377"/>
      <c r="G341" s="452"/>
      <c r="H341" s="585"/>
      <c r="I341" s="587"/>
    </row>
    <row r="342" spans="1:9" ht="80.25" customHeight="1">
      <c r="A342" s="366" t="s">
        <v>810</v>
      </c>
      <c r="B342" s="379" t="s">
        <v>809</v>
      </c>
      <c r="C342" s="376" t="s">
        <v>808</v>
      </c>
      <c r="D342" s="15">
        <v>2</v>
      </c>
      <c r="E342" s="377" t="s">
        <v>156</v>
      </c>
      <c r="F342" s="381"/>
      <c r="G342" s="452"/>
      <c r="H342" s="585"/>
      <c r="I342" s="587"/>
    </row>
    <row r="343" spans="1:9" ht="40.15" customHeight="1">
      <c r="A343" s="319" t="s">
        <v>807</v>
      </c>
      <c r="B343" s="819" t="s">
        <v>806</v>
      </c>
      <c r="C343" s="816"/>
      <c r="D343" s="816"/>
      <c r="E343" s="816"/>
      <c r="F343" s="816"/>
      <c r="G343" s="816"/>
      <c r="H343" s="585">
        <f>SUM(D344)</f>
        <v>2</v>
      </c>
      <c r="I343" s="587">
        <f>COUNT(D344)*2</f>
        <v>2</v>
      </c>
    </row>
    <row r="344" spans="1:9" ht="75">
      <c r="A344" s="366" t="s">
        <v>805</v>
      </c>
      <c r="B344" s="429" t="s">
        <v>804</v>
      </c>
      <c r="C344" s="382" t="s">
        <v>803</v>
      </c>
      <c r="D344" s="23">
        <v>2</v>
      </c>
      <c r="E344" s="377" t="s">
        <v>106</v>
      </c>
      <c r="F344" s="371" t="s">
        <v>802</v>
      </c>
      <c r="G344" s="452"/>
      <c r="H344" s="585"/>
      <c r="I344" s="587"/>
    </row>
    <row r="345" spans="1:9" ht="45" hidden="1">
      <c r="A345" s="378" t="s">
        <v>801</v>
      </c>
      <c r="B345" s="429" t="s">
        <v>800</v>
      </c>
      <c r="C345" s="369"/>
      <c r="D345" s="369"/>
      <c r="E345" s="377"/>
      <c r="F345" s="369"/>
      <c r="G345" s="369"/>
      <c r="H345" s="572"/>
      <c r="I345" s="572"/>
    </row>
    <row r="346" spans="1:9" ht="18.75">
      <c r="A346" s="430"/>
      <c r="B346" s="817" t="s">
        <v>799</v>
      </c>
      <c r="C346" s="817"/>
      <c r="D346" s="817"/>
      <c r="E346" s="817"/>
      <c r="F346" s="817"/>
      <c r="G346" s="817"/>
      <c r="H346" s="585">
        <f>H347+H361+H364+H380+H383+H390+H400+H418+H425+H455+H492+H524+H541</f>
        <v>166</v>
      </c>
      <c r="I346" s="587">
        <f>I347+I361+I364+I380+I383+I390+I400+I418+I425+I455+I492+I524+I541</f>
        <v>166</v>
      </c>
    </row>
    <row r="347" spans="1:9" ht="40.15" customHeight="1">
      <c r="A347" s="387" t="s">
        <v>798</v>
      </c>
      <c r="B347" s="815" t="s">
        <v>797</v>
      </c>
      <c r="C347" s="816"/>
      <c r="D347" s="816"/>
      <c r="E347" s="816"/>
      <c r="F347" s="816"/>
      <c r="G347" s="816"/>
      <c r="H347" s="585">
        <f>SUM(D348:D359)</f>
        <v>24</v>
      </c>
      <c r="I347" s="587">
        <f>COUNT(D348:D359)*2</f>
        <v>24</v>
      </c>
    </row>
    <row r="348" spans="1:9" ht="60">
      <c r="A348" s="366" t="s">
        <v>796</v>
      </c>
      <c r="B348" s="367" t="s">
        <v>795</v>
      </c>
      <c r="C348" s="380" t="s">
        <v>794</v>
      </c>
      <c r="D348" s="10">
        <v>2</v>
      </c>
      <c r="E348" s="377" t="s">
        <v>49</v>
      </c>
      <c r="G348" s="452"/>
      <c r="H348" s="585"/>
      <c r="I348" s="587"/>
    </row>
    <row r="349" spans="1:9" ht="45">
      <c r="A349" s="366"/>
      <c r="B349" s="367"/>
      <c r="C349" s="380" t="s">
        <v>793</v>
      </c>
      <c r="D349" s="36">
        <v>2</v>
      </c>
      <c r="E349" s="377" t="s">
        <v>49</v>
      </c>
      <c r="F349" s="380" t="s">
        <v>792</v>
      </c>
      <c r="G349" s="452"/>
      <c r="H349" s="585"/>
      <c r="I349" s="587"/>
    </row>
    <row r="350" spans="1:9" ht="60">
      <c r="A350" s="366"/>
      <c r="B350" s="367"/>
      <c r="C350" s="381" t="s">
        <v>791</v>
      </c>
      <c r="D350" s="23">
        <v>2</v>
      </c>
      <c r="E350" s="385" t="s">
        <v>790</v>
      </c>
      <c r="F350" s="369"/>
      <c r="G350" s="452"/>
      <c r="H350" s="585"/>
      <c r="I350" s="587"/>
    </row>
    <row r="351" spans="1:9" ht="60">
      <c r="A351" s="366"/>
      <c r="B351" s="367"/>
      <c r="C351" s="381" t="s">
        <v>789</v>
      </c>
      <c r="D351" s="23">
        <v>2</v>
      </c>
      <c r="E351" s="385" t="s">
        <v>106</v>
      </c>
      <c r="F351" s="369"/>
      <c r="G351" s="452"/>
      <c r="H351" s="585"/>
      <c r="I351" s="587"/>
    </row>
    <row r="352" spans="1:9" ht="51.75" customHeight="1">
      <c r="A352" s="366" t="s">
        <v>788</v>
      </c>
      <c r="B352" s="367" t="s">
        <v>787</v>
      </c>
      <c r="C352" s="372" t="s">
        <v>786</v>
      </c>
      <c r="D352" s="23">
        <v>2</v>
      </c>
      <c r="E352" s="385" t="s">
        <v>156</v>
      </c>
      <c r="F352" s="381" t="s">
        <v>785</v>
      </c>
      <c r="G352" s="452"/>
      <c r="H352" s="585"/>
      <c r="I352" s="587"/>
    </row>
    <row r="353" spans="1:9" ht="30">
      <c r="A353" s="366"/>
      <c r="B353" s="367"/>
      <c r="C353" s="382" t="s">
        <v>784</v>
      </c>
      <c r="D353" s="23">
        <v>2</v>
      </c>
      <c r="E353" s="385" t="s">
        <v>49</v>
      </c>
      <c r="F353" s="369"/>
      <c r="G353" s="452"/>
      <c r="H353" s="585"/>
      <c r="I353" s="587"/>
    </row>
    <row r="354" spans="1:9" ht="45">
      <c r="A354" s="366"/>
      <c r="B354" s="367"/>
      <c r="C354" s="382" t="s">
        <v>783</v>
      </c>
      <c r="D354" s="23">
        <v>2</v>
      </c>
      <c r="E354" s="385" t="s">
        <v>178</v>
      </c>
      <c r="F354" s="369"/>
      <c r="G354" s="452"/>
      <c r="H354" s="585"/>
      <c r="I354" s="587"/>
    </row>
    <row r="355" spans="1:9" ht="30">
      <c r="A355" s="366"/>
      <c r="B355" s="367"/>
      <c r="C355" s="431" t="s">
        <v>782</v>
      </c>
      <c r="D355" s="23">
        <v>2</v>
      </c>
      <c r="E355" s="385" t="s">
        <v>178</v>
      </c>
      <c r="F355" s="369"/>
      <c r="G355" s="452"/>
      <c r="H355" s="585"/>
      <c r="I355" s="587"/>
    </row>
    <row r="356" spans="1:9" ht="30">
      <c r="A356" s="366"/>
      <c r="B356" s="367"/>
      <c r="C356" s="382" t="s">
        <v>781</v>
      </c>
      <c r="D356" s="23">
        <v>2</v>
      </c>
      <c r="E356" s="385" t="s">
        <v>156</v>
      </c>
      <c r="F356" s="369"/>
      <c r="G356" s="452"/>
      <c r="H356" s="585"/>
      <c r="I356" s="587"/>
    </row>
    <row r="357" spans="1:9" ht="48.75" customHeight="1">
      <c r="A357" s="366"/>
      <c r="B357" s="367"/>
      <c r="C357" s="382" t="s">
        <v>780</v>
      </c>
      <c r="D357" s="23">
        <v>2</v>
      </c>
      <c r="E357" s="385" t="s">
        <v>779</v>
      </c>
      <c r="F357" s="369"/>
      <c r="G357" s="452"/>
      <c r="H357" s="585"/>
      <c r="I357" s="587"/>
    </row>
    <row r="358" spans="1:9" ht="48.75" customHeight="1">
      <c r="A358" s="366" t="s">
        <v>778</v>
      </c>
      <c r="B358" s="367" t="s">
        <v>777</v>
      </c>
      <c r="C358" s="371" t="s">
        <v>776</v>
      </c>
      <c r="D358" s="23">
        <v>2</v>
      </c>
      <c r="E358" s="377" t="s">
        <v>106</v>
      </c>
      <c r="F358" s="369"/>
      <c r="G358" s="452"/>
      <c r="H358" s="585"/>
      <c r="I358" s="587"/>
    </row>
    <row r="359" spans="1:9" ht="45" customHeight="1">
      <c r="A359" s="366"/>
      <c r="B359" s="367"/>
      <c r="C359" s="371" t="s">
        <v>775</v>
      </c>
      <c r="D359" s="23">
        <v>2</v>
      </c>
      <c r="E359" s="377" t="s">
        <v>106</v>
      </c>
      <c r="F359" s="369"/>
      <c r="G359" s="452"/>
      <c r="H359" s="585"/>
      <c r="I359" s="587"/>
    </row>
    <row r="360" spans="1:9" ht="63" hidden="1">
      <c r="A360" s="378" t="s">
        <v>774</v>
      </c>
      <c r="B360" s="367" t="s">
        <v>773</v>
      </c>
      <c r="C360" s="369"/>
      <c r="D360" s="369"/>
      <c r="E360" s="377"/>
      <c r="F360" s="369"/>
      <c r="G360" s="369"/>
      <c r="H360" s="572"/>
      <c r="I360" s="572"/>
    </row>
    <row r="361" spans="1:9" ht="40.15" customHeight="1">
      <c r="A361" s="387" t="s">
        <v>772</v>
      </c>
      <c r="B361" s="819" t="s">
        <v>771</v>
      </c>
      <c r="C361" s="816"/>
      <c r="D361" s="816"/>
      <c r="E361" s="816"/>
      <c r="F361" s="816"/>
      <c r="G361" s="816"/>
      <c r="H361" s="585">
        <f>SUM(D362:D363)</f>
        <v>4</v>
      </c>
      <c r="I361" s="587">
        <f>COUNT(D362:D363)*2</f>
        <v>4</v>
      </c>
    </row>
    <row r="362" spans="1:9" ht="47.25">
      <c r="A362" s="366" t="s">
        <v>770</v>
      </c>
      <c r="B362" s="401" t="s">
        <v>769</v>
      </c>
      <c r="C362" s="381" t="s">
        <v>768</v>
      </c>
      <c r="D362" s="23">
        <v>2</v>
      </c>
      <c r="E362" s="377" t="s">
        <v>156</v>
      </c>
      <c r="F362" s="369"/>
      <c r="G362" s="452"/>
      <c r="H362" s="585"/>
      <c r="I362" s="587"/>
    </row>
    <row r="363" spans="1:9" ht="47.25">
      <c r="A363" s="366" t="s">
        <v>767</v>
      </c>
      <c r="B363" s="401" t="s">
        <v>766</v>
      </c>
      <c r="C363" s="381" t="s">
        <v>765</v>
      </c>
      <c r="D363" s="23">
        <v>2</v>
      </c>
      <c r="E363" s="377" t="s">
        <v>178</v>
      </c>
      <c r="F363" s="369"/>
      <c r="G363" s="452"/>
      <c r="H363" s="585"/>
      <c r="I363" s="587"/>
    </row>
    <row r="364" spans="1:9" ht="40.15" customHeight="1">
      <c r="A364" s="387" t="s">
        <v>764</v>
      </c>
      <c r="B364" s="819" t="s">
        <v>763</v>
      </c>
      <c r="C364" s="816"/>
      <c r="D364" s="816"/>
      <c r="E364" s="816"/>
      <c r="F364" s="816"/>
      <c r="G364" s="816"/>
      <c r="H364" s="585">
        <f>SUM(D365:D373)</f>
        <v>16</v>
      </c>
      <c r="I364" s="587">
        <f>COUNT(D365:D373)*2</f>
        <v>16</v>
      </c>
    </row>
    <row r="365" spans="1:9" ht="63">
      <c r="A365" s="366" t="s">
        <v>762</v>
      </c>
      <c r="B365" s="401" t="s">
        <v>761</v>
      </c>
      <c r="C365" s="401" t="s">
        <v>760</v>
      </c>
      <c r="D365" s="23">
        <v>2</v>
      </c>
      <c r="E365" s="377" t="s">
        <v>106</v>
      </c>
      <c r="F365" s="369"/>
      <c r="G365" s="452"/>
      <c r="H365" s="585"/>
      <c r="I365" s="587"/>
    </row>
    <row r="366" spans="1:9" ht="63">
      <c r="A366" s="366"/>
      <c r="B366" s="401"/>
      <c r="C366" s="401" t="s">
        <v>759</v>
      </c>
      <c r="D366" s="23">
        <v>2</v>
      </c>
      <c r="E366" s="385" t="s">
        <v>106</v>
      </c>
      <c r="F366" s="369"/>
      <c r="G366" s="452"/>
      <c r="H366" s="585"/>
      <c r="I366" s="587"/>
    </row>
    <row r="367" spans="1:9" ht="82.5" customHeight="1">
      <c r="A367" s="366" t="s">
        <v>758</v>
      </c>
      <c r="B367" s="371" t="s">
        <v>757</v>
      </c>
      <c r="C367" s="381" t="s">
        <v>756</v>
      </c>
      <c r="D367" s="58">
        <v>2</v>
      </c>
      <c r="E367" s="385" t="s">
        <v>755</v>
      </c>
      <c r="F367" s="371" t="s">
        <v>754</v>
      </c>
      <c r="G367" s="452"/>
      <c r="H367" s="585"/>
      <c r="I367" s="587"/>
    </row>
    <row r="368" spans="1:9" ht="47.25">
      <c r="A368" s="366"/>
      <c r="B368" s="401"/>
      <c r="C368" s="399" t="s">
        <v>753</v>
      </c>
      <c r="D368" s="23">
        <v>2</v>
      </c>
      <c r="E368" s="385" t="s">
        <v>106</v>
      </c>
      <c r="F368" s="369"/>
      <c r="G368" s="452"/>
      <c r="H368" s="585"/>
      <c r="I368" s="587"/>
    </row>
    <row r="369" spans="1:9" ht="47.25">
      <c r="A369" s="366"/>
      <c r="B369" s="401"/>
      <c r="C369" s="399" t="s">
        <v>752</v>
      </c>
      <c r="D369" s="23">
        <v>2</v>
      </c>
      <c r="E369" s="385" t="s">
        <v>106</v>
      </c>
      <c r="F369" s="369"/>
      <c r="G369" s="452"/>
      <c r="H369" s="585"/>
      <c r="I369" s="587"/>
    </row>
    <row r="370" spans="1:9" ht="54.75" customHeight="1">
      <c r="A370" s="366"/>
      <c r="B370" s="369"/>
      <c r="C370" s="399" t="s">
        <v>751</v>
      </c>
      <c r="D370" s="23">
        <v>2</v>
      </c>
      <c r="E370" s="377" t="s">
        <v>49</v>
      </c>
      <c r="F370" s="369"/>
      <c r="G370" s="452"/>
      <c r="H370" s="585"/>
      <c r="I370" s="587"/>
    </row>
    <row r="371" spans="1:9" ht="47.25">
      <c r="A371" s="366"/>
      <c r="B371" s="369"/>
      <c r="C371" s="399" t="s">
        <v>750</v>
      </c>
      <c r="D371" s="23">
        <v>2</v>
      </c>
      <c r="E371" s="377" t="s">
        <v>120</v>
      </c>
      <c r="F371" s="369"/>
      <c r="G371" s="452"/>
      <c r="H371" s="585"/>
      <c r="I371" s="587"/>
    </row>
    <row r="372" spans="1:9" ht="31.5" hidden="1">
      <c r="A372" s="378" t="s">
        <v>749</v>
      </c>
      <c r="B372" s="401" t="s">
        <v>748</v>
      </c>
      <c r="C372" s="369"/>
      <c r="D372" s="369"/>
      <c r="E372" s="377"/>
      <c r="F372" s="369"/>
      <c r="G372" s="369"/>
      <c r="H372" s="572"/>
      <c r="I372" s="572"/>
    </row>
    <row r="373" spans="1:9" ht="47.25">
      <c r="A373" s="366" t="s">
        <v>747</v>
      </c>
      <c r="B373" s="401" t="s">
        <v>746</v>
      </c>
      <c r="C373" s="381" t="s">
        <v>745</v>
      </c>
      <c r="D373" s="23">
        <v>2</v>
      </c>
      <c r="E373" s="377" t="s">
        <v>120</v>
      </c>
      <c r="F373" s="369"/>
      <c r="G373" s="452"/>
      <c r="H373" s="585"/>
      <c r="I373" s="587"/>
    </row>
    <row r="374" spans="1:9" ht="40.15" hidden="1" customHeight="1">
      <c r="A374" s="427" t="s">
        <v>744</v>
      </c>
      <c r="B374" s="815" t="s">
        <v>743</v>
      </c>
      <c r="C374" s="816"/>
      <c r="D374" s="816"/>
      <c r="E374" s="816"/>
      <c r="F374" s="816"/>
      <c r="G374" s="822"/>
      <c r="H374" s="572"/>
      <c r="I374" s="572"/>
    </row>
    <row r="375" spans="1:9" ht="47.25" hidden="1">
      <c r="A375" s="378" t="s">
        <v>742</v>
      </c>
      <c r="B375" s="367" t="s">
        <v>741</v>
      </c>
      <c r="C375" s="369"/>
      <c r="D375" s="369"/>
      <c r="E375" s="377"/>
      <c r="F375" s="369"/>
      <c r="G375" s="369"/>
      <c r="H375" s="572"/>
      <c r="I375" s="572"/>
    </row>
    <row r="376" spans="1:9" ht="60" hidden="1">
      <c r="A376" s="378" t="s">
        <v>740</v>
      </c>
      <c r="B376" s="380" t="s">
        <v>739</v>
      </c>
      <c r="C376" s="401"/>
      <c r="D376" s="369"/>
      <c r="E376" s="377"/>
      <c r="F376" s="369"/>
      <c r="G376" s="369"/>
      <c r="H376" s="572"/>
      <c r="I376" s="572"/>
    </row>
    <row r="377" spans="1:9" ht="47.25" hidden="1">
      <c r="A377" s="378" t="s">
        <v>738</v>
      </c>
      <c r="B377" s="367" t="s">
        <v>737</v>
      </c>
      <c r="C377" s="369"/>
      <c r="D377" s="369"/>
      <c r="E377" s="377"/>
      <c r="F377" s="369"/>
      <c r="G377" s="369"/>
      <c r="H377" s="572"/>
      <c r="I377" s="572"/>
    </row>
    <row r="378" spans="1:9" ht="15.75" hidden="1">
      <c r="A378" s="378" t="s">
        <v>736</v>
      </c>
      <c r="B378" s="367" t="s">
        <v>735</v>
      </c>
      <c r="C378" s="369"/>
      <c r="D378" s="369"/>
      <c r="E378" s="377"/>
      <c r="F378" s="369"/>
      <c r="G378" s="369"/>
      <c r="H378" s="572"/>
      <c r="I378" s="572"/>
    </row>
    <row r="379" spans="1:9" ht="31.5" hidden="1">
      <c r="A379" s="378" t="s">
        <v>734</v>
      </c>
      <c r="B379" s="367" t="s">
        <v>733</v>
      </c>
      <c r="C379" s="369"/>
      <c r="D379" s="369"/>
      <c r="E379" s="377"/>
      <c r="F379" s="369"/>
      <c r="G379" s="369"/>
      <c r="H379" s="572"/>
      <c r="I379" s="572"/>
    </row>
    <row r="380" spans="1:9" ht="40.15" customHeight="1">
      <c r="A380" s="387" t="s">
        <v>732</v>
      </c>
      <c r="B380" s="815" t="s">
        <v>731</v>
      </c>
      <c r="C380" s="816"/>
      <c r="D380" s="816"/>
      <c r="E380" s="816"/>
      <c r="F380" s="816"/>
      <c r="G380" s="816"/>
      <c r="H380" s="585">
        <f>SUM(D382)</f>
        <v>2</v>
      </c>
      <c r="I380" s="587">
        <f>COUNT(D382)*2</f>
        <v>2</v>
      </c>
    </row>
    <row r="381" spans="1:9" ht="45" hidden="1">
      <c r="A381" s="378" t="s">
        <v>730</v>
      </c>
      <c r="B381" s="380" t="s">
        <v>729</v>
      </c>
      <c r="C381" s="369"/>
      <c r="D381" s="369"/>
      <c r="E381" s="377"/>
      <c r="F381" s="369"/>
      <c r="G381" s="369"/>
      <c r="H381" s="572"/>
      <c r="I381" s="572"/>
    </row>
    <row r="382" spans="1:9" ht="75">
      <c r="A382" s="366" t="s">
        <v>728</v>
      </c>
      <c r="B382" s="380" t="s">
        <v>727</v>
      </c>
      <c r="C382" s="381" t="s">
        <v>726</v>
      </c>
      <c r="D382" s="23">
        <v>2</v>
      </c>
      <c r="E382" s="377" t="s">
        <v>223</v>
      </c>
      <c r="F382" s="369"/>
      <c r="G382" s="452"/>
      <c r="H382" s="585"/>
      <c r="I382" s="587"/>
    </row>
    <row r="383" spans="1:9" ht="40.15" customHeight="1">
      <c r="A383" s="387" t="s">
        <v>725</v>
      </c>
      <c r="B383" s="819" t="s">
        <v>724</v>
      </c>
      <c r="C383" s="816"/>
      <c r="D383" s="816"/>
      <c r="E383" s="816"/>
      <c r="F383" s="816"/>
      <c r="G383" s="816"/>
      <c r="H383" s="585">
        <f>SUM(D384:D389)</f>
        <v>12</v>
      </c>
      <c r="I383" s="587">
        <f>COUNT(D384:D389)*2</f>
        <v>12</v>
      </c>
    </row>
    <row r="384" spans="1:9" ht="45">
      <c r="A384" s="366" t="s">
        <v>723</v>
      </c>
      <c r="B384" s="432" t="s">
        <v>722</v>
      </c>
      <c r="C384" s="381" t="s">
        <v>721</v>
      </c>
      <c r="D384" s="10">
        <v>2</v>
      </c>
      <c r="E384" s="377" t="s">
        <v>49</v>
      </c>
      <c r="F384" s="369"/>
      <c r="G384" s="452"/>
      <c r="H384" s="585"/>
      <c r="I384" s="587"/>
    </row>
    <row r="385" spans="1:9" ht="30">
      <c r="A385" s="366"/>
      <c r="B385" s="432"/>
      <c r="C385" s="381" t="s">
        <v>720</v>
      </c>
      <c r="D385" s="58">
        <v>2</v>
      </c>
      <c r="E385" s="377" t="s">
        <v>49</v>
      </c>
      <c r="F385" s="369"/>
      <c r="G385" s="452"/>
      <c r="H385" s="585"/>
      <c r="I385" s="587"/>
    </row>
    <row r="386" spans="1:9" ht="60">
      <c r="A386" s="366" t="s">
        <v>719</v>
      </c>
      <c r="B386" s="432" t="s">
        <v>718</v>
      </c>
      <c r="C386" s="371" t="s">
        <v>717</v>
      </c>
      <c r="D386" s="23">
        <v>2</v>
      </c>
      <c r="E386" s="377" t="s">
        <v>49</v>
      </c>
      <c r="F386" s="369"/>
      <c r="G386" s="452"/>
      <c r="H386" s="585"/>
      <c r="I386" s="587"/>
    </row>
    <row r="387" spans="1:9" ht="45">
      <c r="A387" s="366"/>
      <c r="B387" s="432"/>
      <c r="C387" s="380" t="s">
        <v>716</v>
      </c>
      <c r="D387" s="58">
        <v>2</v>
      </c>
      <c r="E387" s="377" t="s">
        <v>106</v>
      </c>
      <c r="F387" s="369"/>
      <c r="G387" s="452"/>
      <c r="H387" s="585"/>
      <c r="I387" s="587"/>
    </row>
    <row r="388" spans="1:9" ht="49.5" customHeight="1">
      <c r="A388" s="366"/>
      <c r="B388" s="432"/>
      <c r="C388" s="380" t="s">
        <v>715</v>
      </c>
      <c r="D388" s="58">
        <v>2</v>
      </c>
      <c r="E388" s="377" t="s">
        <v>49</v>
      </c>
      <c r="F388" s="369"/>
      <c r="G388" s="452"/>
      <c r="H388" s="585"/>
      <c r="I388" s="587"/>
    </row>
    <row r="389" spans="1:9" ht="30">
      <c r="A389" s="366"/>
      <c r="B389" s="432"/>
      <c r="C389" s="380" t="s">
        <v>714</v>
      </c>
      <c r="D389" s="58">
        <v>2</v>
      </c>
      <c r="E389" s="377" t="s">
        <v>110</v>
      </c>
      <c r="F389" s="369"/>
      <c r="G389" s="452"/>
      <c r="H389" s="585"/>
      <c r="I389" s="587"/>
    </row>
    <row r="390" spans="1:9" ht="40.15" customHeight="1">
      <c r="A390" s="387" t="s">
        <v>713</v>
      </c>
      <c r="B390" s="815" t="s">
        <v>712</v>
      </c>
      <c r="C390" s="816"/>
      <c r="D390" s="816"/>
      <c r="E390" s="816"/>
      <c r="F390" s="816"/>
      <c r="G390" s="816"/>
      <c r="H390" s="585">
        <f>SUM(D392:D399)</f>
        <v>14</v>
      </c>
      <c r="I390" s="587">
        <f>COUNT(D392:D399)*2</f>
        <v>14</v>
      </c>
    </row>
    <row r="391" spans="1:9" ht="47.25" hidden="1">
      <c r="A391" s="378" t="s">
        <v>711</v>
      </c>
      <c r="B391" s="384" t="s">
        <v>710</v>
      </c>
      <c r="C391" s="369"/>
      <c r="D391" s="369"/>
      <c r="E391" s="377"/>
      <c r="F391" s="369"/>
      <c r="G391" s="369"/>
      <c r="H391" s="572"/>
      <c r="I391" s="572"/>
    </row>
    <row r="392" spans="1:9" ht="63">
      <c r="A392" s="366" t="s">
        <v>709</v>
      </c>
      <c r="B392" s="384" t="s">
        <v>708</v>
      </c>
      <c r="C392" s="367" t="s">
        <v>707</v>
      </c>
      <c r="D392" s="23">
        <v>2</v>
      </c>
      <c r="E392" s="377" t="s">
        <v>49</v>
      </c>
      <c r="F392" s="369"/>
      <c r="G392" s="452"/>
      <c r="H392" s="585"/>
      <c r="I392" s="587"/>
    </row>
    <row r="393" spans="1:9" ht="45">
      <c r="A393" s="366"/>
      <c r="B393" s="384"/>
      <c r="C393" s="380" t="s">
        <v>706</v>
      </c>
      <c r="D393" s="23">
        <v>2</v>
      </c>
      <c r="E393" s="377" t="s">
        <v>120</v>
      </c>
      <c r="F393" s="369"/>
      <c r="G393" s="452"/>
      <c r="H393" s="585"/>
      <c r="I393" s="587"/>
    </row>
    <row r="394" spans="1:9" ht="66.75" customHeight="1">
      <c r="A394" s="366" t="s">
        <v>705</v>
      </c>
      <c r="B394" s="384" t="s">
        <v>704</v>
      </c>
      <c r="C394" s="433" t="s">
        <v>703</v>
      </c>
      <c r="D394" s="36">
        <v>2</v>
      </c>
      <c r="E394" s="377" t="s">
        <v>223</v>
      </c>
      <c r="F394" s="380" t="s">
        <v>702</v>
      </c>
      <c r="G394" s="452"/>
      <c r="H394" s="585"/>
      <c r="I394" s="587"/>
    </row>
    <row r="395" spans="1:9" ht="45">
      <c r="A395" s="366"/>
      <c r="B395" s="384"/>
      <c r="C395" s="380" t="s">
        <v>701</v>
      </c>
      <c r="D395" s="36">
        <v>2</v>
      </c>
      <c r="E395" s="377" t="s">
        <v>156</v>
      </c>
      <c r="F395" s="380" t="s">
        <v>700</v>
      </c>
      <c r="G395" s="452"/>
      <c r="H395" s="585"/>
      <c r="I395" s="587"/>
    </row>
    <row r="396" spans="1:9" ht="45">
      <c r="A396" s="366"/>
      <c r="B396" s="384"/>
      <c r="C396" s="380" t="s">
        <v>699</v>
      </c>
      <c r="D396" s="36">
        <v>2</v>
      </c>
      <c r="E396" s="377" t="s">
        <v>156</v>
      </c>
      <c r="F396" s="371" t="s">
        <v>698</v>
      </c>
      <c r="G396" s="452"/>
      <c r="H396" s="585"/>
      <c r="I396" s="587"/>
    </row>
    <row r="397" spans="1:9" ht="30">
      <c r="A397" s="366"/>
      <c r="B397" s="384"/>
      <c r="C397" s="380" t="s">
        <v>697</v>
      </c>
      <c r="D397" s="36">
        <v>2</v>
      </c>
      <c r="E397" s="377" t="s">
        <v>120</v>
      </c>
      <c r="F397" s="380"/>
      <c r="G397" s="452"/>
      <c r="H397" s="585"/>
      <c r="I397" s="587"/>
    </row>
    <row r="398" spans="1:9" ht="47.25" hidden="1">
      <c r="A398" s="378" t="s">
        <v>696</v>
      </c>
      <c r="B398" s="384" t="s">
        <v>695</v>
      </c>
      <c r="C398" s="369"/>
      <c r="D398" s="369"/>
      <c r="E398" s="377"/>
      <c r="F398" s="369"/>
      <c r="G398" s="369"/>
      <c r="H398" s="572"/>
      <c r="I398" s="572"/>
    </row>
    <row r="399" spans="1:9" ht="68.25" customHeight="1">
      <c r="A399" s="366" t="s">
        <v>694</v>
      </c>
      <c r="B399" s="384" t="s">
        <v>693</v>
      </c>
      <c r="C399" s="423" t="s">
        <v>692</v>
      </c>
      <c r="D399" s="23">
        <v>2</v>
      </c>
      <c r="E399" s="377" t="s">
        <v>691</v>
      </c>
      <c r="F399" s="369"/>
      <c r="G399" s="452"/>
      <c r="H399" s="585"/>
      <c r="I399" s="587"/>
    </row>
    <row r="400" spans="1:9" ht="40.15" customHeight="1">
      <c r="A400" s="387" t="s">
        <v>690</v>
      </c>
      <c r="B400" s="819" t="s">
        <v>689</v>
      </c>
      <c r="C400" s="816"/>
      <c r="D400" s="816"/>
      <c r="E400" s="816"/>
      <c r="F400" s="816"/>
      <c r="G400" s="816"/>
      <c r="H400" s="585">
        <f>SUM(D401:D408)</f>
        <v>14</v>
      </c>
      <c r="I400" s="587">
        <f>COUNT(D401:D408)*2</f>
        <v>14</v>
      </c>
    </row>
    <row r="401" spans="1:9" ht="75">
      <c r="A401" s="366" t="s">
        <v>688</v>
      </c>
      <c r="B401" s="367" t="s">
        <v>687</v>
      </c>
      <c r="C401" s="381" t="s">
        <v>686</v>
      </c>
      <c r="D401" s="23">
        <v>2</v>
      </c>
      <c r="E401" s="377" t="s">
        <v>49</v>
      </c>
      <c r="F401" s="369"/>
      <c r="G401" s="452"/>
      <c r="H401" s="585"/>
      <c r="I401" s="587"/>
    </row>
    <row r="402" spans="1:9" ht="65.25" customHeight="1">
      <c r="A402" s="366" t="s">
        <v>685</v>
      </c>
      <c r="B402" s="367" t="s">
        <v>684</v>
      </c>
      <c r="C402" s="381" t="s">
        <v>683</v>
      </c>
      <c r="D402" s="23">
        <v>2</v>
      </c>
      <c r="E402" s="377" t="s">
        <v>49</v>
      </c>
      <c r="F402" s="369"/>
      <c r="G402" s="452"/>
      <c r="H402" s="585"/>
      <c r="I402" s="587"/>
    </row>
    <row r="403" spans="1:9" ht="47.25" hidden="1">
      <c r="A403" s="378" t="s">
        <v>682</v>
      </c>
      <c r="B403" s="367" t="s">
        <v>681</v>
      </c>
      <c r="C403" s="369"/>
      <c r="D403" s="369"/>
      <c r="E403" s="377"/>
      <c r="F403" s="369"/>
      <c r="G403" s="369"/>
      <c r="H403" s="572"/>
      <c r="I403" s="572"/>
    </row>
    <row r="404" spans="1:9" ht="45">
      <c r="A404" s="366" t="s">
        <v>680</v>
      </c>
      <c r="B404" s="406" t="s">
        <v>679</v>
      </c>
      <c r="C404" s="381" t="s">
        <v>678</v>
      </c>
      <c r="D404" s="23">
        <v>2</v>
      </c>
      <c r="E404" s="377" t="s">
        <v>49</v>
      </c>
      <c r="F404" s="369"/>
      <c r="G404" s="452"/>
      <c r="H404" s="585"/>
      <c r="I404" s="587"/>
    </row>
    <row r="405" spans="1:9" ht="49.5" customHeight="1">
      <c r="A405" s="366" t="s">
        <v>677</v>
      </c>
      <c r="B405" s="384" t="s">
        <v>676</v>
      </c>
      <c r="C405" s="381" t="s">
        <v>675</v>
      </c>
      <c r="D405" s="23">
        <v>2</v>
      </c>
      <c r="E405" s="377" t="s">
        <v>223</v>
      </c>
      <c r="F405" s="369"/>
      <c r="G405" s="452"/>
      <c r="H405" s="585"/>
      <c r="I405" s="587"/>
    </row>
    <row r="406" spans="1:9" ht="31.5">
      <c r="A406" s="366" t="s">
        <v>674</v>
      </c>
      <c r="B406" s="384" t="s">
        <v>673</v>
      </c>
      <c r="C406" s="372" t="s">
        <v>672</v>
      </c>
      <c r="D406" s="23">
        <v>2</v>
      </c>
      <c r="E406" s="377" t="s">
        <v>178</v>
      </c>
      <c r="F406" s="371" t="s">
        <v>671</v>
      </c>
      <c r="G406" s="452"/>
      <c r="H406" s="585"/>
      <c r="I406" s="587"/>
    </row>
    <row r="407" spans="1:9" ht="30">
      <c r="A407" s="366"/>
      <c r="B407" s="384"/>
      <c r="C407" s="371" t="s">
        <v>670</v>
      </c>
      <c r="D407" s="23">
        <v>2</v>
      </c>
      <c r="E407" s="377" t="s">
        <v>178</v>
      </c>
      <c r="F407" s="369"/>
      <c r="G407" s="452"/>
      <c r="H407" s="585"/>
      <c r="I407" s="587"/>
    </row>
    <row r="408" spans="1:9" ht="47.25">
      <c r="A408" s="366" t="s">
        <v>669</v>
      </c>
      <c r="B408" s="384" t="s">
        <v>668</v>
      </c>
      <c r="C408" s="371" t="s">
        <v>667</v>
      </c>
      <c r="D408" s="23">
        <v>2</v>
      </c>
      <c r="E408" s="377" t="s">
        <v>223</v>
      </c>
      <c r="F408" s="369"/>
      <c r="G408" s="452"/>
      <c r="H408" s="585"/>
      <c r="I408" s="587"/>
    </row>
    <row r="409" spans="1:9" ht="40.15" hidden="1" customHeight="1">
      <c r="A409" s="427" t="s">
        <v>666</v>
      </c>
      <c r="B409" s="815" t="s">
        <v>665</v>
      </c>
      <c r="C409" s="816"/>
      <c r="D409" s="816"/>
      <c r="E409" s="816"/>
      <c r="F409" s="816"/>
      <c r="G409" s="822"/>
      <c r="H409" s="572"/>
      <c r="I409" s="572"/>
    </row>
    <row r="410" spans="1:9" ht="31.5" hidden="1">
      <c r="A410" s="378" t="s">
        <v>664</v>
      </c>
      <c r="B410" s="367" t="s">
        <v>663</v>
      </c>
      <c r="C410" s="369"/>
      <c r="D410" s="369"/>
      <c r="E410" s="377"/>
      <c r="F410" s="369"/>
      <c r="G410" s="369"/>
      <c r="H410" s="572"/>
      <c r="I410" s="572"/>
    </row>
    <row r="411" spans="1:9" ht="47.25" hidden="1">
      <c r="A411" s="378" t="s">
        <v>662</v>
      </c>
      <c r="B411" s="367" t="s">
        <v>661</v>
      </c>
      <c r="C411" s="369"/>
      <c r="D411" s="369"/>
      <c r="E411" s="377"/>
      <c r="F411" s="369"/>
      <c r="G411" s="369"/>
      <c r="H411" s="572"/>
      <c r="I411" s="572"/>
    </row>
    <row r="412" spans="1:9" ht="47.25" hidden="1">
      <c r="A412" s="378" t="s">
        <v>660</v>
      </c>
      <c r="B412" s="367" t="s">
        <v>659</v>
      </c>
      <c r="C412" s="369"/>
      <c r="D412" s="369"/>
      <c r="E412" s="377"/>
      <c r="F412" s="369"/>
      <c r="G412" s="369"/>
      <c r="H412" s="572"/>
      <c r="I412" s="572"/>
    </row>
    <row r="413" spans="1:9" ht="63" hidden="1">
      <c r="A413" s="378" t="s">
        <v>658</v>
      </c>
      <c r="B413" s="367" t="s">
        <v>657</v>
      </c>
      <c r="C413" s="369"/>
      <c r="D413" s="369"/>
      <c r="E413" s="377"/>
      <c r="F413" s="369"/>
      <c r="G413" s="369"/>
      <c r="H413" s="572"/>
      <c r="I413" s="572"/>
    </row>
    <row r="414" spans="1:9" ht="40.15" hidden="1" customHeight="1">
      <c r="A414" s="427" t="s">
        <v>656</v>
      </c>
      <c r="B414" s="819" t="s">
        <v>655</v>
      </c>
      <c r="C414" s="816"/>
      <c r="D414" s="816"/>
      <c r="E414" s="816"/>
      <c r="F414" s="816"/>
      <c r="G414" s="822"/>
      <c r="H414" s="572"/>
      <c r="I414" s="572"/>
    </row>
    <row r="415" spans="1:9" ht="75" hidden="1">
      <c r="A415" s="378" t="s">
        <v>654</v>
      </c>
      <c r="B415" s="371" t="s">
        <v>653</v>
      </c>
      <c r="C415" s="369"/>
      <c r="D415" s="369"/>
      <c r="E415" s="377"/>
      <c r="F415" s="369"/>
      <c r="G415" s="369"/>
      <c r="H415" s="572"/>
      <c r="I415" s="572"/>
    </row>
    <row r="416" spans="1:9" ht="45" hidden="1">
      <c r="A416" s="378" t="s">
        <v>652</v>
      </c>
      <c r="B416" s="371" t="s">
        <v>651</v>
      </c>
      <c r="C416" s="369"/>
      <c r="D416" s="369"/>
      <c r="E416" s="377"/>
      <c r="F416" s="369"/>
      <c r="G416" s="369"/>
      <c r="H416" s="572"/>
      <c r="I416" s="572"/>
    </row>
    <row r="417" spans="1:9" ht="94.5" hidden="1">
      <c r="A417" s="378" t="s">
        <v>650</v>
      </c>
      <c r="B417" s="401" t="s">
        <v>649</v>
      </c>
      <c r="C417" s="369"/>
      <c r="D417" s="369"/>
      <c r="E417" s="377"/>
      <c r="F417" s="369"/>
      <c r="G417" s="369"/>
      <c r="H417" s="572"/>
      <c r="I417" s="572"/>
    </row>
    <row r="418" spans="1:9" ht="40.15" customHeight="1">
      <c r="A418" s="319" t="s">
        <v>648</v>
      </c>
      <c r="B418" s="815" t="s">
        <v>647</v>
      </c>
      <c r="C418" s="816"/>
      <c r="D418" s="816"/>
      <c r="E418" s="816"/>
      <c r="F418" s="816"/>
      <c r="G418" s="816"/>
      <c r="H418" s="585">
        <f>SUM(D421:D422)</f>
        <v>4</v>
      </c>
      <c r="I418" s="587">
        <f>COUNT(D421:D422)*2</f>
        <v>4</v>
      </c>
    </row>
    <row r="419" spans="1:9" ht="47.25" hidden="1">
      <c r="A419" s="378" t="s">
        <v>646</v>
      </c>
      <c r="B419" s="367" t="s">
        <v>645</v>
      </c>
      <c r="C419" s="369"/>
      <c r="D419" s="369"/>
      <c r="E419" s="377"/>
      <c r="F419" s="369"/>
      <c r="G419" s="369"/>
      <c r="H419" s="572"/>
      <c r="I419" s="572"/>
    </row>
    <row r="420" spans="1:9" ht="31.5" hidden="1">
      <c r="A420" s="378" t="s">
        <v>644</v>
      </c>
      <c r="B420" s="367" t="s">
        <v>643</v>
      </c>
      <c r="C420" s="369"/>
      <c r="D420" s="369"/>
      <c r="E420" s="377"/>
      <c r="F420" s="369"/>
      <c r="G420" s="369"/>
      <c r="H420" s="572"/>
      <c r="I420" s="572"/>
    </row>
    <row r="421" spans="1:9" ht="31.5">
      <c r="A421" s="366" t="s">
        <v>642</v>
      </c>
      <c r="B421" s="367" t="s">
        <v>641</v>
      </c>
      <c r="C421" s="380" t="s">
        <v>640</v>
      </c>
      <c r="D421" s="23">
        <v>2</v>
      </c>
      <c r="E421" s="400" t="s">
        <v>106</v>
      </c>
      <c r="F421" s="369"/>
      <c r="G421" s="452"/>
      <c r="H421" s="585"/>
      <c r="I421" s="587"/>
    </row>
    <row r="422" spans="1:9" ht="51" customHeight="1">
      <c r="A422" s="366"/>
      <c r="B422" s="367"/>
      <c r="C422" s="380" t="s">
        <v>639</v>
      </c>
      <c r="D422" s="23">
        <v>2</v>
      </c>
      <c r="E422" s="377" t="s">
        <v>106</v>
      </c>
      <c r="F422" s="369"/>
      <c r="G422" s="452"/>
      <c r="H422" s="585"/>
      <c r="I422" s="587"/>
    </row>
    <row r="423" spans="1:9" ht="78.75" hidden="1">
      <c r="A423" s="378" t="s">
        <v>638</v>
      </c>
      <c r="B423" s="406" t="s">
        <v>637</v>
      </c>
      <c r="D423" s="369"/>
      <c r="E423" s="377"/>
      <c r="F423" s="369"/>
      <c r="G423" s="369"/>
      <c r="H423" s="572"/>
      <c r="I423" s="572"/>
    </row>
    <row r="424" spans="1:9" ht="31.5" hidden="1">
      <c r="A424" s="378" t="s">
        <v>636</v>
      </c>
      <c r="B424" s="367" t="s">
        <v>635</v>
      </c>
      <c r="C424" s="369"/>
      <c r="D424" s="369"/>
      <c r="E424" s="377"/>
      <c r="F424" s="369"/>
      <c r="G424" s="369"/>
      <c r="H424" s="572"/>
      <c r="I424" s="572"/>
    </row>
    <row r="425" spans="1:9" ht="40.15" customHeight="1">
      <c r="A425" s="387" t="s">
        <v>634</v>
      </c>
      <c r="B425" s="819" t="s">
        <v>633</v>
      </c>
      <c r="C425" s="816"/>
      <c r="D425" s="816"/>
      <c r="E425" s="816"/>
      <c r="F425" s="816"/>
      <c r="G425" s="816"/>
      <c r="H425" s="585">
        <f>SUM(D426:D428)</f>
        <v>4</v>
      </c>
      <c r="I425" s="587">
        <f>COUNT(D426:D453)*2</f>
        <v>4</v>
      </c>
    </row>
    <row r="426" spans="1:9" ht="47.25">
      <c r="A426" s="366" t="s">
        <v>632</v>
      </c>
      <c r="B426" s="401" t="s">
        <v>631</v>
      </c>
      <c r="C426" s="380" t="s">
        <v>630</v>
      </c>
      <c r="D426" s="23">
        <v>2</v>
      </c>
      <c r="E426" s="377" t="s">
        <v>156</v>
      </c>
      <c r="F426" s="369"/>
      <c r="G426" s="452"/>
      <c r="H426" s="585"/>
      <c r="I426" s="587"/>
    </row>
    <row r="427" spans="1:9" ht="47.25" hidden="1">
      <c r="A427" s="378" t="s">
        <v>629</v>
      </c>
      <c r="B427" s="401" t="s">
        <v>628</v>
      </c>
      <c r="C427" s="369"/>
      <c r="D427" s="369"/>
      <c r="E427" s="377"/>
      <c r="F427" s="369"/>
      <c r="G427" s="369"/>
      <c r="H427" s="572"/>
      <c r="I427" s="572"/>
    </row>
    <row r="428" spans="1:9" ht="47.25">
      <c r="A428" s="366" t="s">
        <v>627</v>
      </c>
      <c r="B428" s="401" t="s">
        <v>626</v>
      </c>
      <c r="C428" s="380" t="s">
        <v>625</v>
      </c>
      <c r="D428" s="23">
        <v>2</v>
      </c>
      <c r="E428" s="377" t="s">
        <v>106</v>
      </c>
      <c r="F428" s="369"/>
      <c r="G428" s="452"/>
      <c r="H428" s="585"/>
      <c r="I428" s="587"/>
    </row>
    <row r="429" spans="1:9" ht="40.15" hidden="1" customHeight="1">
      <c r="A429" s="427" t="s">
        <v>624</v>
      </c>
      <c r="B429" s="819" t="s">
        <v>623</v>
      </c>
      <c r="C429" s="816"/>
      <c r="D429" s="816"/>
      <c r="E429" s="816"/>
      <c r="F429" s="816"/>
      <c r="G429" s="822"/>
      <c r="H429" s="572"/>
      <c r="I429" s="572"/>
    </row>
    <row r="430" spans="1:9" ht="47.25" hidden="1">
      <c r="A430" s="378" t="s">
        <v>622</v>
      </c>
      <c r="B430" s="401" t="s">
        <v>621</v>
      </c>
      <c r="C430" s="369"/>
      <c r="D430" s="369"/>
      <c r="E430" s="377"/>
      <c r="F430" s="369"/>
      <c r="G430" s="369"/>
      <c r="H430" s="572"/>
      <c r="I430" s="572"/>
    </row>
    <row r="431" spans="1:9" ht="31.5" hidden="1">
      <c r="A431" s="378" t="s">
        <v>620</v>
      </c>
      <c r="B431" s="401" t="s">
        <v>619</v>
      </c>
      <c r="C431" s="369"/>
      <c r="D431" s="369"/>
      <c r="E431" s="377"/>
      <c r="F431" s="369"/>
      <c r="G431" s="369"/>
      <c r="H431" s="572"/>
      <c r="I431" s="572"/>
    </row>
    <row r="432" spans="1:9" ht="31.5" hidden="1">
      <c r="A432" s="378" t="s">
        <v>618</v>
      </c>
      <c r="B432" s="401" t="s">
        <v>617</v>
      </c>
      <c r="C432" s="369"/>
      <c r="D432" s="369"/>
      <c r="E432" s="377"/>
      <c r="F432" s="369"/>
      <c r="G432" s="369"/>
      <c r="H432" s="572"/>
      <c r="I432" s="572"/>
    </row>
    <row r="433" spans="1:9" ht="47.25" hidden="1">
      <c r="A433" s="378" t="s">
        <v>616</v>
      </c>
      <c r="B433" s="401" t="s">
        <v>615</v>
      </c>
      <c r="C433" s="369"/>
      <c r="D433" s="369"/>
      <c r="E433" s="377"/>
      <c r="F433" s="369"/>
      <c r="G433" s="369"/>
      <c r="H433" s="572"/>
      <c r="I433" s="572"/>
    </row>
    <row r="434" spans="1:9" ht="47.25" hidden="1">
      <c r="A434" s="378" t="s">
        <v>614</v>
      </c>
      <c r="B434" s="401" t="s">
        <v>613</v>
      </c>
      <c r="C434" s="369"/>
      <c r="D434" s="369"/>
      <c r="E434" s="377"/>
      <c r="F434" s="369"/>
      <c r="G434" s="369"/>
      <c r="H434" s="572"/>
      <c r="I434" s="572"/>
    </row>
    <row r="435" spans="1:9" ht="31.5" hidden="1">
      <c r="A435" s="378" t="s">
        <v>612</v>
      </c>
      <c r="B435" s="401" t="s">
        <v>611</v>
      </c>
      <c r="C435" s="369"/>
      <c r="D435" s="369"/>
      <c r="E435" s="377"/>
      <c r="F435" s="369"/>
      <c r="G435" s="369"/>
      <c r="H435" s="572"/>
      <c r="I435" s="572"/>
    </row>
    <row r="436" spans="1:9" ht="31.5" hidden="1">
      <c r="A436" s="378" t="s">
        <v>610</v>
      </c>
      <c r="B436" s="401" t="s">
        <v>609</v>
      </c>
      <c r="C436" s="369"/>
      <c r="D436" s="369"/>
      <c r="E436" s="377"/>
      <c r="F436" s="369"/>
      <c r="G436" s="369"/>
      <c r="H436" s="572"/>
      <c r="I436" s="572"/>
    </row>
    <row r="437" spans="1:9" ht="31.5" hidden="1">
      <c r="A437" s="378" t="s">
        <v>608</v>
      </c>
      <c r="B437" s="384" t="s">
        <v>607</v>
      </c>
      <c r="C437" s="369"/>
      <c r="D437" s="369"/>
      <c r="E437" s="377"/>
      <c r="F437" s="369"/>
      <c r="G437" s="369"/>
      <c r="H437" s="572"/>
      <c r="I437" s="572"/>
    </row>
    <row r="438" spans="1:9" ht="31.5" hidden="1">
      <c r="A438" s="378" t="s">
        <v>606</v>
      </c>
      <c r="B438" s="384" t="s">
        <v>605</v>
      </c>
      <c r="C438" s="369"/>
      <c r="D438" s="369"/>
      <c r="E438" s="377"/>
      <c r="F438" s="369"/>
      <c r="G438" s="369"/>
      <c r="H438" s="572"/>
      <c r="I438" s="572"/>
    </row>
    <row r="439" spans="1:9" ht="63" hidden="1">
      <c r="A439" s="378" t="s">
        <v>604</v>
      </c>
      <c r="B439" s="384" t="s">
        <v>603</v>
      </c>
      <c r="C439" s="369"/>
      <c r="D439" s="369"/>
      <c r="E439" s="377"/>
      <c r="F439" s="369"/>
      <c r="G439" s="369"/>
      <c r="H439" s="572"/>
      <c r="I439" s="572"/>
    </row>
    <row r="440" spans="1:9" ht="40.15" hidden="1" customHeight="1">
      <c r="A440" s="427" t="s">
        <v>602</v>
      </c>
      <c r="B440" s="819" t="s">
        <v>601</v>
      </c>
      <c r="C440" s="816"/>
      <c r="D440" s="816"/>
      <c r="E440" s="816"/>
      <c r="F440" s="816"/>
      <c r="G440" s="822"/>
      <c r="H440" s="572"/>
      <c r="I440" s="572"/>
    </row>
    <row r="441" spans="1:9" ht="47.25" hidden="1">
      <c r="A441" s="378" t="s">
        <v>600</v>
      </c>
      <c r="B441" s="401" t="s">
        <v>599</v>
      </c>
      <c r="C441" s="369"/>
      <c r="D441" s="369"/>
      <c r="E441" s="377"/>
      <c r="F441" s="369"/>
      <c r="G441" s="369"/>
      <c r="H441" s="572"/>
      <c r="I441" s="572"/>
    </row>
    <row r="442" spans="1:9" ht="47.25" hidden="1">
      <c r="A442" s="378" t="s">
        <v>598</v>
      </c>
      <c r="B442" s="401" t="s">
        <v>597</v>
      </c>
      <c r="C442" s="369"/>
      <c r="D442" s="369"/>
      <c r="E442" s="377"/>
      <c r="F442" s="369"/>
      <c r="G442" s="369"/>
      <c r="H442" s="572"/>
      <c r="I442" s="572"/>
    </row>
    <row r="443" spans="1:9" ht="47.25" hidden="1">
      <c r="A443" s="378" t="s">
        <v>596</v>
      </c>
      <c r="B443" s="401" t="s">
        <v>595</v>
      </c>
      <c r="C443" s="369"/>
      <c r="D443" s="369"/>
      <c r="E443" s="377"/>
      <c r="F443" s="369"/>
      <c r="G443" s="369"/>
      <c r="H443" s="572"/>
      <c r="I443" s="572"/>
    </row>
    <row r="444" spans="1:9" ht="40.15" hidden="1" customHeight="1">
      <c r="A444" s="427" t="s">
        <v>594</v>
      </c>
      <c r="B444" s="819" t="s">
        <v>593</v>
      </c>
      <c r="C444" s="816"/>
      <c r="D444" s="816"/>
      <c r="E444" s="816"/>
      <c r="F444" s="816"/>
      <c r="G444" s="822"/>
      <c r="H444" s="572"/>
      <c r="I444" s="572"/>
    </row>
    <row r="445" spans="1:9" ht="31.5" hidden="1">
      <c r="A445" s="378" t="s">
        <v>592</v>
      </c>
      <c r="B445" s="401" t="s">
        <v>591</v>
      </c>
      <c r="C445" s="369"/>
      <c r="D445" s="369"/>
      <c r="E445" s="377"/>
      <c r="F445" s="369"/>
      <c r="G445" s="369"/>
      <c r="H445" s="572"/>
      <c r="I445" s="572"/>
    </row>
    <row r="446" spans="1:9" ht="47.25" hidden="1">
      <c r="A446" s="378" t="s">
        <v>590</v>
      </c>
      <c r="B446" s="401" t="s">
        <v>589</v>
      </c>
      <c r="C446" s="369"/>
      <c r="D446" s="369"/>
      <c r="E446" s="377"/>
      <c r="F446" s="369"/>
      <c r="G446" s="369"/>
      <c r="H446" s="572"/>
      <c r="I446" s="572"/>
    </row>
    <row r="447" spans="1:9" ht="31.5" hidden="1">
      <c r="A447" s="378" t="s">
        <v>588</v>
      </c>
      <c r="B447" s="379" t="s">
        <v>587</v>
      </c>
      <c r="C447" s="369"/>
      <c r="D447" s="369"/>
      <c r="E447" s="377"/>
      <c r="F447" s="369"/>
      <c r="G447" s="369"/>
      <c r="H447" s="572"/>
      <c r="I447" s="572"/>
    </row>
    <row r="448" spans="1:9" ht="47.25" hidden="1">
      <c r="A448" s="378" t="s">
        <v>586</v>
      </c>
      <c r="B448" s="401" t="s">
        <v>585</v>
      </c>
      <c r="C448" s="369"/>
      <c r="D448" s="369"/>
      <c r="E448" s="377"/>
      <c r="F448" s="369"/>
      <c r="G448" s="369"/>
      <c r="H448" s="572"/>
      <c r="I448" s="572"/>
    </row>
    <row r="449" spans="1:9" ht="40.15" hidden="1" customHeight="1">
      <c r="A449" s="427" t="s">
        <v>584</v>
      </c>
      <c r="B449" s="815" t="s">
        <v>583</v>
      </c>
      <c r="C449" s="816"/>
      <c r="D449" s="816"/>
      <c r="E449" s="816"/>
      <c r="F449" s="816"/>
      <c r="G449" s="822"/>
      <c r="H449" s="572"/>
      <c r="I449" s="572"/>
    </row>
    <row r="450" spans="1:9" ht="47.25" hidden="1">
      <c r="A450" s="378" t="s">
        <v>582</v>
      </c>
      <c r="B450" s="367" t="s">
        <v>581</v>
      </c>
      <c r="C450" s="401"/>
      <c r="D450" s="369"/>
      <c r="E450" s="377"/>
      <c r="F450" s="369"/>
      <c r="G450" s="369"/>
      <c r="H450" s="572"/>
      <c r="I450" s="572"/>
    </row>
    <row r="451" spans="1:9" ht="47.25" hidden="1">
      <c r="A451" s="378" t="s">
        <v>580</v>
      </c>
      <c r="B451" s="367" t="s">
        <v>579</v>
      </c>
      <c r="C451" s="369"/>
      <c r="D451" s="369"/>
      <c r="E451" s="377"/>
      <c r="F451" s="369"/>
      <c r="G451" s="369"/>
      <c r="H451" s="572"/>
      <c r="I451" s="572"/>
    </row>
    <row r="452" spans="1:9" ht="45" hidden="1">
      <c r="A452" s="378" t="s">
        <v>578</v>
      </c>
      <c r="B452" s="380" t="s">
        <v>577</v>
      </c>
      <c r="C452" s="369"/>
      <c r="D452" s="369"/>
      <c r="E452" s="377"/>
      <c r="F452" s="369"/>
      <c r="G452" s="369"/>
      <c r="H452" s="572"/>
      <c r="I452" s="572"/>
    </row>
    <row r="453" spans="1:9" ht="78.75" hidden="1">
      <c r="A453" s="378" t="s">
        <v>576</v>
      </c>
      <c r="B453" s="367" t="s">
        <v>575</v>
      </c>
      <c r="C453" s="369"/>
      <c r="D453" s="369"/>
      <c r="E453" s="377"/>
      <c r="F453" s="369"/>
      <c r="G453" s="369"/>
      <c r="H453" s="572"/>
      <c r="I453" s="572"/>
    </row>
    <row r="454" spans="1:9" ht="15.75" hidden="1">
      <c r="A454" s="378"/>
      <c r="B454" s="825" t="s">
        <v>574</v>
      </c>
      <c r="C454" s="816"/>
      <c r="D454" s="816"/>
      <c r="E454" s="816"/>
      <c r="F454" s="816"/>
      <c r="G454" s="816"/>
      <c r="H454" s="570"/>
      <c r="I454" s="571"/>
    </row>
    <row r="455" spans="1:9" ht="40.15" hidden="1" customHeight="1">
      <c r="A455" s="378" t="s">
        <v>573</v>
      </c>
      <c r="B455" s="819" t="s">
        <v>572</v>
      </c>
      <c r="C455" s="816"/>
      <c r="D455" s="816"/>
      <c r="E455" s="816"/>
      <c r="F455" s="816"/>
      <c r="G455" s="816"/>
      <c r="H455" s="570">
        <f>SUM(D456:D480)</f>
        <v>0</v>
      </c>
      <c r="I455" s="571">
        <f>COUNT(D456:D480)*2</f>
        <v>0</v>
      </c>
    </row>
    <row r="456" spans="1:9" ht="47.25" hidden="1">
      <c r="A456" s="378" t="s">
        <v>571</v>
      </c>
      <c r="B456" s="401" t="s">
        <v>570</v>
      </c>
      <c r="C456" s="401" t="s">
        <v>569</v>
      </c>
      <c r="D456" s="58"/>
      <c r="E456" s="377" t="s">
        <v>120</v>
      </c>
      <c r="F456" s="391" t="s">
        <v>568</v>
      </c>
      <c r="G456" s="452"/>
      <c r="H456" s="570"/>
      <c r="I456" s="571"/>
    </row>
    <row r="457" spans="1:9" ht="45" hidden="1">
      <c r="A457" s="378"/>
      <c r="B457" s="401"/>
      <c r="C457" s="381" t="s">
        <v>567</v>
      </c>
      <c r="D457" s="58"/>
      <c r="E457" s="377" t="s">
        <v>49</v>
      </c>
      <c r="F457" s="381" t="s">
        <v>566</v>
      </c>
      <c r="G457" s="452"/>
      <c r="H457" s="570"/>
      <c r="I457" s="571"/>
    </row>
    <row r="458" spans="1:9" ht="78.75" hidden="1">
      <c r="A458" s="378" t="s">
        <v>565</v>
      </c>
      <c r="B458" s="401" t="s">
        <v>564</v>
      </c>
      <c r="C458" s="381" t="s">
        <v>563</v>
      </c>
      <c r="D458" s="23"/>
      <c r="E458" s="377" t="s">
        <v>120</v>
      </c>
      <c r="F458" s="369"/>
      <c r="G458" s="452"/>
      <c r="H458" s="570"/>
      <c r="I458" s="571"/>
    </row>
    <row r="459" spans="1:9" ht="45" hidden="1">
      <c r="A459" s="378"/>
      <c r="B459" s="401"/>
      <c r="C459" s="381" t="s">
        <v>562</v>
      </c>
      <c r="D459" s="23"/>
      <c r="E459" s="377" t="s">
        <v>120</v>
      </c>
      <c r="F459" s="369"/>
      <c r="G459" s="452"/>
      <c r="H459" s="570"/>
      <c r="I459" s="571"/>
    </row>
    <row r="460" spans="1:9" ht="60" hidden="1">
      <c r="A460" s="378"/>
      <c r="B460" s="401"/>
      <c r="C460" s="381" t="s">
        <v>561</v>
      </c>
      <c r="D460" s="23"/>
      <c r="E460" s="377" t="s">
        <v>120</v>
      </c>
      <c r="F460" s="369"/>
      <c r="G460" s="452"/>
      <c r="H460" s="570"/>
      <c r="I460" s="571"/>
    </row>
    <row r="461" spans="1:9" ht="15.75" hidden="1">
      <c r="A461" s="378"/>
      <c r="B461" s="401"/>
      <c r="C461" s="381" t="s">
        <v>560</v>
      </c>
      <c r="D461" s="23"/>
      <c r="E461" s="377" t="s">
        <v>120</v>
      </c>
      <c r="F461" s="369"/>
      <c r="G461" s="452"/>
      <c r="H461" s="570"/>
      <c r="I461" s="571"/>
    </row>
    <row r="462" spans="1:9" ht="15.75" hidden="1">
      <c r="A462" s="378"/>
      <c r="B462" s="401"/>
      <c r="C462" s="381" t="s">
        <v>559</v>
      </c>
      <c r="D462" s="23"/>
      <c r="E462" s="377" t="s">
        <v>120</v>
      </c>
      <c r="F462" s="369"/>
      <c r="G462" s="452"/>
      <c r="H462" s="570"/>
      <c r="I462" s="571"/>
    </row>
    <row r="463" spans="1:9" ht="15.75" hidden="1">
      <c r="A463" s="378"/>
      <c r="B463" s="401"/>
      <c r="C463" s="381" t="s">
        <v>558</v>
      </c>
      <c r="D463" s="23"/>
      <c r="E463" s="377" t="s">
        <v>120</v>
      </c>
      <c r="F463" s="369"/>
      <c r="G463" s="452"/>
      <c r="H463" s="570"/>
      <c r="I463" s="571"/>
    </row>
    <row r="464" spans="1:9" ht="33" hidden="1" customHeight="1">
      <c r="A464" s="378"/>
      <c r="B464" s="401"/>
      <c r="C464" s="381" t="s">
        <v>557</v>
      </c>
      <c r="D464" s="23"/>
      <c r="E464" s="377" t="s">
        <v>120</v>
      </c>
      <c r="F464" s="369"/>
      <c r="G464" s="452"/>
      <c r="H464" s="570"/>
      <c r="I464" s="571"/>
    </row>
    <row r="465" spans="1:9" ht="30" hidden="1">
      <c r="A465" s="378"/>
      <c r="B465" s="401"/>
      <c r="C465" s="381" t="s">
        <v>556</v>
      </c>
      <c r="D465" s="23"/>
      <c r="E465" s="377" t="s">
        <v>120</v>
      </c>
      <c r="F465" s="369"/>
      <c r="G465" s="452"/>
      <c r="H465" s="570"/>
      <c r="I465" s="571"/>
    </row>
    <row r="466" spans="1:9" ht="30" hidden="1">
      <c r="A466" s="378"/>
      <c r="B466" s="401"/>
      <c r="C466" s="381" t="s">
        <v>555</v>
      </c>
      <c r="D466" s="23"/>
      <c r="E466" s="377" t="s">
        <v>120</v>
      </c>
      <c r="F466" s="369"/>
      <c r="G466" s="452"/>
      <c r="H466" s="570"/>
      <c r="I466" s="571"/>
    </row>
    <row r="467" spans="1:9" ht="15.75" hidden="1">
      <c r="A467" s="378"/>
      <c r="B467" s="401"/>
      <c r="C467" s="381" t="s">
        <v>554</v>
      </c>
      <c r="D467" s="23"/>
      <c r="E467" s="377" t="s">
        <v>120</v>
      </c>
      <c r="F467" s="369"/>
      <c r="G467" s="452"/>
      <c r="H467" s="570"/>
      <c r="I467" s="571"/>
    </row>
    <row r="468" spans="1:9" ht="45" hidden="1">
      <c r="A468" s="378"/>
      <c r="B468" s="401"/>
      <c r="C468" s="381" t="s">
        <v>553</v>
      </c>
      <c r="D468" s="23"/>
      <c r="E468" s="377" t="s">
        <v>120</v>
      </c>
      <c r="F468" s="369"/>
      <c r="G468" s="452"/>
      <c r="H468" s="570"/>
      <c r="I468" s="571"/>
    </row>
    <row r="469" spans="1:9" ht="30" hidden="1">
      <c r="A469" s="378"/>
      <c r="B469" s="401"/>
      <c r="C469" s="381" t="s">
        <v>552</v>
      </c>
      <c r="D469" s="23"/>
      <c r="E469" s="377" t="s">
        <v>120</v>
      </c>
      <c r="F469" s="369"/>
      <c r="G469" s="452"/>
      <c r="H469" s="570"/>
      <c r="I469" s="571"/>
    </row>
    <row r="470" spans="1:9" ht="75" hidden="1">
      <c r="A470" s="378" t="s">
        <v>551</v>
      </c>
      <c r="B470" s="401" t="s">
        <v>550</v>
      </c>
      <c r="C470" s="381" t="s">
        <v>549</v>
      </c>
      <c r="D470" s="15"/>
      <c r="E470" s="377" t="s">
        <v>120</v>
      </c>
      <c r="F470" s="381" t="s">
        <v>548</v>
      </c>
      <c r="G470" s="452"/>
      <c r="H470" s="570"/>
      <c r="I470" s="571"/>
    </row>
    <row r="471" spans="1:9" ht="84.75" hidden="1" customHeight="1">
      <c r="A471" s="378" t="s">
        <v>547</v>
      </c>
      <c r="B471" s="401" t="s">
        <v>546</v>
      </c>
      <c r="C471" s="381" t="s">
        <v>545</v>
      </c>
      <c r="D471" s="23"/>
      <c r="E471" s="377" t="s">
        <v>120</v>
      </c>
      <c r="F471" s="369"/>
      <c r="G471" s="452"/>
      <c r="H471" s="570"/>
      <c r="I471" s="571"/>
    </row>
    <row r="472" spans="1:9" ht="63" hidden="1">
      <c r="A472" s="378" t="s">
        <v>544</v>
      </c>
      <c r="B472" s="401" t="s">
        <v>543</v>
      </c>
      <c r="C472" s="381" t="s">
        <v>542</v>
      </c>
      <c r="D472" s="23"/>
      <c r="E472" s="377" t="s">
        <v>120</v>
      </c>
      <c r="F472" s="369"/>
      <c r="G472" s="452"/>
      <c r="H472" s="570"/>
      <c r="I472" s="571"/>
    </row>
    <row r="473" spans="1:9" ht="45" hidden="1">
      <c r="A473" s="378"/>
      <c r="B473" s="401"/>
      <c r="C473" s="381" t="s">
        <v>541</v>
      </c>
      <c r="D473" s="23"/>
      <c r="E473" s="377" t="s">
        <v>120</v>
      </c>
      <c r="F473" s="369"/>
      <c r="G473" s="452"/>
      <c r="H473" s="570"/>
      <c r="I473" s="571"/>
    </row>
    <row r="474" spans="1:9" ht="62.25" hidden="1" customHeight="1">
      <c r="A474" s="378" t="s">
        <v>540</v>
      </c>
      <c r="B474" s="371" t="s">
        <v>539</v>
      </c>
      <c r="C474" s="381" t="s">
        <v>538</v>
      </c>
      <c r="D474" s="23"/>
      <c r="E474" s="377" t="s">
        <v>531</v>
      </c>
      <c r="F474" s="369"/>
      <c r="G474" s="452"/>
      <c r="H474" s="570"/>
      <c r="I474" s="571"/>
    </row>
    <row r="475" spans="1:9" ht="30" hidden="1">
      <c r="A475" s="378"/>
      <c r="B475" s="371"/>
      <c r="C475" s="381" t="s">
        <v>537</v>
      </c>
      <c r="D475" s="23"/>
      <c r="E475" s="377" t="s">
        <v>531</v>
      </c>
      <c r="F475" s="369"/>
      <c r="G475" s="452"/>
      <c r="H475" s="570"/>
      <c r="I475" s="571"/>
    </row>
    <row r="476" spans="1:9" hidden="1">
      <c r="A476" s="378"/>
      <c r="B476" s="371"/>
      <c r="C476" s="381" t="s">
        <v>536</v>
      </c>
      <c r="D476" s="23"/>
      <c r="E476" s="377" t="s">
        <v>531</v>
      </c>
      <c r="F476" s="369"/>
      <c r="G476" s="452"/>
      <c r="H476" s="570"/>
      <c r="I476" s="571"/>
    </row>
    <row r="477" spans="1:9" hidden="1">
      <c r="A477" s="378"/>
      <c r="B477" s="371"/>
      <c r="C477" s="381" t="s">
        <v>535</v>
      </c>
      <c r="D477" s="23"/>
      <c r="E477" s="377" t="s">
        <v>531</v>
      </c>
      <c r="F477" s="369"/>
      <c r="G477" s="452"/>
      <c r="H477" s="570"/>
      <c r="I477" s="571"/>
    </row>
    <row r="478" spans="1:9" ht="30" hidden="1">
      <c r="A478" s="378"/>
      <c r="B478" s="371"/>
      <c r="C478" s="381" t="s">
        <v>534</v>
      </c>
      <c r="D478" s="23"/>
      <c r="E478" s="377" t="s">
        <v>531</v>
      </c>
      <c r="F478" s="369"/>
      <c r="G478" s="452"/>
      <c r="H478" s="570"/>
      <c r="I478" s="571"/>
    </row>
    <row r="479" spans="1:9" hidden="1">
      <c r="A479" s="378"/>
      <c r="B479" s="371"/>
      <c r="C479" s="381" t="s">
        <v>533</v>
      </c>
      <c r="D479" s="23"/>
      <c r="E479" s="377" t="s">
        <v>531</v>
      </c>
      <c r="F479" s="369"/>
      <c r="G479" s="452"/>
      <c r="H479" s="570"/>
      <c r="I479" s="571"/>
    </row>
    <row r="480" spans="1:9" hidden="1">
      <c r="A480" s="378"/>
      <c r="B480" s="371"/>
      <c r="C480" s="381" t="s">
        <v>532</v>
      </c>
      <c r="D480" s="23"/>
      <c r="E480" s="377" t="s">
        <v>531</v>
      </c>
      <c r="F480" s="369"/>
      <c r="G480" s="452"/>
      <c r="H480" s="570"/>
      <c r="I480" s="571"/>
    </row>
    <row r="481" spans="1:9" ht="40.15" hidden="1" customHeight="1">
      <c r="A481" s="427" t="s">
        <v>530</v>
      </c>
      <c r="B481" s="819" t="s">
        <v>529</v>
      </c>
      <c r="C481" s="816"/>
      <c r="D481" s="816"/>
      <c r="E481" s="816"/>
      <c r="F481" s="816"/>
      <c r="G481" s="822"/>
      <c r="H481" s="572"/>
      <c r="I481" s="572"/>
    </row>
    <row r="482" spans="1:9" ht="94.5" hidden="1">
      <c r="A482" s="378" t="s">
        <v>528</v>
      </c>
      <c r="B482" s="401" t="s">
        <v>527</v>
      </c>
      <c r="C482" s="369"/>
      <c r="D482" s="369"/>
      <c r="E482" s="377"/>
      <c r="F482" s="369"/>
      <c r="G482" s="369"/>
      <c r="H482" s="572"/>
      <c r="I482" s="572"/>
    </row>
    <row r="483" spans="1:9" ht="63" hidden="1">
      <c r="A483" s="378" t="s">
        <v>526</v>
      </c>
      <c r="B483" s="401" t="s">
        <v>525</v>
      </c>
      <c r="C483" s="369"/>
      <c r="D483" s="369"/>
      <c r="E483" s="377"/>
      <c r="F483" s="369"/>
      <c r="G483" s="369"/>
      <c r="H483" s="572"/>
      <c r="I483" s="572"/>
    </row>
    <row r="484" spans="1:9" ht="63" hidden="1">
      <c r="A484" s="378" t="s">
        <v>524</v>
      </c>
      <c r="B484" s="401" t="s">
        <v>523</v>
      </c>
      <c r="C484" s="369"/>
      <c r="D484" s="369"/>
      <c r="E484" s="377"/>
      <c r="F484" s="369"/>
      <c r="G484" s="369"/>
      <c r="H484" s="572"/>
      <c r="I484" s="572"/>
    </row>
    <row r="485" spans="1:9" ht="63" hidden="1">
      <c r="A485" s="378" t="s">
        <v>522</v>
      </c>
      <c r="B485" s="401" t="s">
        <v>521</v>
      </c>
      <c r="C485" s="369"/>
      <c r="D485" s="369"/>
      <c r="E485" s="377"/>
      <c r="F485" s="369"/>
      <c r="G485" s="369"/>
      <c r="H485" s="572"/>
      <c r="I485" s="572"/>
    </row>
    <row r="486" spans="1:9" ht="40.15" hidden="1" customHeight="1">
      <c r="A486" s="427" t="s">
        <v>520</v>
      </c>
      <c r="B486" s="819" t="s">
        <v>519</v>
      </c>
      <c r="C486" s="816"/>
      <c r="D486" s="816"/>
      <c r="E486" s="816"/>
      <c r="F486" s="816"/>
      <c r="G486" s="822"/>
      <c r="H486" s="572"/>
      <c r="I486" s="572"/>
    </row>
    <row r="487" spans="1:9" ht="31.5" hidden="1">
      <c r="A487" s="378" t="s">
        <v>518</v>
      </c>
      <c r="B487" s="401" t="s">
        <v>517</v>
      </c>
      <c r="C487" s="369"/>
      <c r="D487" s="369"/>
      <c r="E487" s="377"/>
      <c r="F487" s="369"/>
      <c r="G487" s="369"/>
      <c r="H487" s="572"/>
      <c r="I487" s="572"/>
    </row>
    <row r="488" spans="1:9" ht="47.25" hidden="1">
      <c r="A488" s="378" t="s">
        <v>516</v>
      </c>
      <c r="B488" s="401" t="s">
        <v>515</v>
      </c>
      <c r="C488" s="369"/>
      <c r="D488" s="369"/>
      <c r="E488" s="377"/>
      <c r="F488" s="369"/>
      <c r="G488" s="369"/>
      <c r="H488" s="572"/>
      <c r="I488" s="572"/>
    </row>
    <row r="489" spans="1:9" ht="47.25" hidden="1">
      <c r="A489" s="378" t="s">
        <v>514</v>
      </c>
      <c r="B489" s="401" t="s">
        <v>513</v>
      </c>
      <c r="C489" s="369"/>
      <c r="D489" s="369"/>
      <c r="E489" s="377"/>
      <c r="F489" s="369"/>
      <c r="G489" s="369"/>
      <c r="H489" s="572"/>
      <c r="I489" s="572"/>
    </row>
    <row r="490" spans="1:9" ht="31.5" hidden="1">
      <c r="A490" s="378" t="s">
        <v>512</v>
      </c>
      <c r="B490" s="401" t="s">
        <v>511</v>
      </c>
      <c r="C490" s="369"/>
      <c r="D490" s="369"/>
      <c r="E490" s="377"/>
      <c r="F490" s="369"/>
      <c r="G490" s="369"/>
      <c r="H490" s="572"/>
      <c r="I490" s="572"/>
    </row>
    <row r="491" spans="1:9" ht="47.25" hidden="1">
      <c r="A491" s="378" t="s">
        <v>510</v>
      </c>
      <c r="B491" s="401" t="s">
        <v>509</v>
      </c>
      <c r="C491" s="369"/>
      <c r="D491" s="369"/>
      <c r="E491" s="377"/>
      <c r="F491" s="369"/>
      <c r="G491" s="369"/>
      <c r="H491" s="572"/>
      <c r="I491" s="572"/>
    </row>
    <row r="492" spans="1:9" ht="40.15" hidden="1" customHeight="1">
      <c r="A492" s="427" t="s">
        <v>508</v>
      </c>
      <c r="B492" s="815" t="s">
        <v>507</v>
      </c>
      <c r="C492" s="816"/>
      <c r="D492" s="816"/>
      <c r="E492" s="816"/>
      <c r="F492" s="816"/>
      <c r="G492" s="816"/>
      <c r="H492" s="570">
        <f>SUM(D493:D516)</f>
        <v>0</v>
      </c>
      <c r="I492" s="571">
        <f>COUNT(D493:D516)*2</f>
        <v>0</v>
      </c>
    </row>
    <row r="493" spans="1:9" ht="54.75" hidden="1" customHeight="1">
      <c r="A493" s="378" t="s">
        <v>506</v>
      </c>
      <c r="B493" s="384" t="s">
        <v>505</v>
      </c>
      <c r="C493" s="432" t="s">
        <v>504</v>
      </c>
      <c r="D493" s="23"/>
      <c r="E493" s="377" t="s">
        <v>120</v>
      </c>
      <c r="F493" s="369"/>
      <c r="G493" s="452"/>
      <c r="H493" s="570"/>
      <c r="I493" s="571"/>
    </row>
    <row r="494" spans="1:9" ht="95.25" hidden="1" customHeight="1">
      <c r="A494" s="378"/>
      <c r="B494" s="384"/>
      <c r="C494" s="371" t="s">
        <v>503</v>
      </c>
      <c r="D494" s="23"/>
      <c r="E494" s="377" t="s">
        <v>120</v>
      </c>
      <c r="F494" s="371" t="s">
        <v>502</v>
      </c>
      <c r="G494" s="452"/>
      <c r="H494" s="570"/>
      <c r="I494" s="571"/>
    </row>
    <row r="495" spans="1:9" ht="77.25" hidden="1" customHeight="1">
      <c r="A495" s="378"/>
      <c r="B495" s="384"/>
      <c r="C495" s="371" t="s">
        <v>501</v>
      </c>
      <c r="D495" s="23"/>
      <c r="E495" s="377" t="s">
        <v>120</v>
      </c>
      <c r="F495" s="371" t="s">
        <v>500</v>
      </c>
      <c r="G495" s="452"/>
      <c r="H495" s="570"/>
      <c r="I495" s="571"/>
    </row>
    <row r="496" spans="1:9" ht="45" hidden="1">
      <c r="A496" s="378"/>
      <c r="B496" s="384"/>
      <c r="C496" s="371" t="s">
        <v>499</v>
      </c>
      <c r="D496" s="23"/>
      <c r="E496" s="377" t="s">
        <v>49</v>
      </c>
      <c r="F496" s="371" t="s">
        <v>498</v>
      </c>
      <c r="G496" s="452"/>
      <c r="H496" s="570"/>
      <c r="I496" s="571"/>
    </row>
    <row r="497" spans="1:9" ht="30" hidden="1">
      <c r="A497" s="378"/>
      <c r="B497" s="384"/>
      <c r="C497" s="432" t="s">
        <v>497</v>
      </c>
      <c r="D497" s="23"/>
      <c r="E497" s="377" t="s">
        <v>118</v>
      </c>
      <c r="F497" s="371" t="s">
        <v>496</v>
      </c>
      <c r="G497" s="452"/>
      <c r="H497" s="570"/>
      <c r="I497" s="571"/>
    </row>
    <row r="498" spans="1:9" ht="45" hidden="1">
      <c r="A498" s="378"/>
      <c r="B498" s="384"/>
      <c r="C498" s="371" t="s">
        <v>495</v>
      </c>
      <c r="D498" s="10"/>
      <c r="E498" s="377" t="s">
        <v>118</v>
      </c>
      <c r="F498" s="372" t="s">
        <v>494</v>
      </c>
      <c r="G498" s="452"/>
      <c r="H498" s="570"/>
      <c r="I498" s="571"/>
    </row>
    <row r="499" spans="1:9" ht="45" hidden="1">
      <c r="A499" s="378"/>
      <c r="B499" s="384"/>
      <c r="C499" s="372" t="s">
        <v>493</v>
      </c>
      <c r="D499" s="23"/>
      <c r="E499" s="377" t="s">
        <v>110</v>
      </c>
      <c r="F499" s="371" t="s">
        <v>492</v>
      </c>
      <c r="G499" s="452"/>
      <c r="H499" s="570"/>
      <c r="I499" s="571"/>
    </row>
    <row r="500" spans="1:9" ht="63" hidden="1" customHeight="1">
      <c r="A500" s="378"/>
      <c r="B500" s="384"/>
      <c r="C500" s="432" t="s">
        <v>491</v>
      </c>
      <c r="D500" s="23"/>
      <c r="E500" s="377" t="s">
        <v>110</v>
      </c>
      <c r="F500" s="369"/>
      <c r="G500" s="452"/>
      <c r="H500" s="570"/>
      <c r="I500" s="571"/>
    </row>
    <row r="501" spans="1:9" ht="34.5" hidden="1" customHeight="1">
      <c r="A501" s="378"/>
      <c r="B501" s="384"/>
      <c r="C501" s="371" t="s">
        <v>490</v>
      </c>
      <c r="D501" s="23"/>
      <c r="E501" s="377" t="s">
        <v>110</v>
      </c>
      <c r="F501" s="371" t="s">
        <v>489</v>
      </c>
      <c r="G501" s="452"/>
      <c r="H501" s="570"/>
      <c r="I501" s="571"/>
    </row>
    <row r="502" spans="1:9" ht="45" hidden="1">
      <c r="A502" s="378"/>
      <c r="B502" s="384"/>
      <c r="C502" s="432" t="s">
        <v>488</v>
      </c>
      <c r="D502" s="23"/>
      <c r="E502" s="377" t="s">
        <v>118</v>
      </c>
      <c r="F502" s="371" t="s">
        <v>487</v>
      </c>
      <c r="G502" s="452"/>
      <c r="H502" s="570"/>
      <c r="I502" s="571"/>
    </row>
    <row r="503" spans="1:9" ht="30" hidden="1">
      <c r="A503" s="378"/>
      <c r="B503" s="384"/>
      <c r="C503" s="432" t="s">
        <v>486</v>
      </c>
      <c r="D503" s="23"/>
      <c r="E503" s="377" t="s">
        <v>156</v>
      </c>
      <c r="F503" s="371"/>
      <c r="G503" s="452"/>
      <c r="H503" s="570"/>
      <c r="I503" s="571"/>
    </row>
    <row r="504" spans="1:9" ht="93.75" hidden="1" customHeight="1">
      <c r="A504" s="378"/>
      <c r="B504" s="384"/>
      <c r="C504" s="371" t="s">
        <v>485</v>
      </c>
      <c r="D504" s="23"/>
      <c r="E504" s="377" t="s">
        <v>106</v>
      </c>
      <c r="F504" s="371"/>
      <c r="G504" s="452"/>
      <c r="H504" s="570"/>
      <c r="I504" s="571"/>
    </row>
    <row r="505" spans="1:9" ht="30" hidden="1">
      <c r="A505" s="378"/>
      <c r="B505" s="384"/>
      <c r="C505" s="432" t="s">
        <v>484</v>
      </c>
      <c r="D505" s="23"/>
      <c r="E505" s="377" t="s">
        <v>106</v>
      </c>
      <c r="F505" s="369"/>
      <c r="G505" s="452"/>
      <c r="H505" s="570"/>
      <c r="I505" s="571"/>
    </row>
    <row r="506" spans="1:9" ht="30" hidden="1">
      <c r="A506" s="378"/>
      <c r="B506" s="384"/>
      <c r="C506" s="432" t="s">
        <v>483</v>
      </c>
      <c r="D506" s="23"/>
      <c r="E506" s="377" t="s">
        <v>106</v>
      </c>
      <c r="F506" s="369"/>
      <c r="G506" s="452"/>
      <c r="H506" s="570"/>
      <c r="I506" s="571"/>
    </row>
    <row r="507" spans="1:9" ht="45" hidden="1">
      <c r="A507" s="378"/>
      <c r="B507" s="384"/>
      <c r="C507" s="371" t="s">
        <v>482</v>
      </c>
      <c r="D507" s="23"/>
      <c r="E507" s="377" t="s">
        <v>106</v>
      </c>
      <c r="F507" s="369"/>
      <c r="G507" s="452"/>
      <c r="H507" s="570"/>
      <c r="I507" s="571"/>
    </row>
    <row r="508" spans="1:9" ht="45" hidden="1">
      <c r="A508" s="378"/>
      <c r="B508" s="384"/>
      <c r="C508" s="371" t="s">
        <v>481</v>
      </c>
      <c r="D508" s="23"/>
      <c r="E508" s="377" t="s">
        <v>118</v>
      </c>
      <c r="F508" s="369"/>
      <c r="G508" s="452"/>
      <c r="H508" s="570"/>
      <c r="I508" s="571"/>
    </row>
    <row r="509" spans="1:9" ht="30" hidden="1">
      <c r="A509" s="378"/>
      <c r="B509" s="384"/>
      <c r="C509" s="371" t="s">
        <v>480</v>
      </c>
      <c r="D509" s="23"/>
      <c r="E509" s="377" t="s">
        <v>118</v>
      </c>
      <c r="F509" s="369"/>
      <c r="G509" s="452"/>
      <c r="H509" s="570"/>
      <c r="I509" s="571"/>
    </row>
    <row r="510" spans="1:9" ht="81.75" hidden="1" customHeight="1">
      <c r="A510" s="378" t="s">
        <v>479</v>
      </c>
      <c r="B510" s="380" t="s">
        <v>478</v>
      </c>
      <c r="C510" s="381" t="s">
        <v>466</v>
      </c>
      <c r="D510" s="23"/>
      <c r="E510" s="377" t="s">
        <v>106</v>
      </c>
      <c r="F510" s="369"/>
      <c r="G510" s="452"/>
      <c r="H510" s="570"/>
      <c r="I510" s="571"/>
    </row>
    <row r="511" spans="1:9" ht="63" hidden="1">
      <c r="A511" s="378" t="s">
        <v>477</v>
      </c>
      <c r="B511" s="384" t="s">
        <v>476</v>
      </c>
      <c r="C511" s="369"/>
      <c r="D511" s="369"/>
      <c r="E511" s="377"/>
      <c r="F511" s="369"/>
      <c r="G511" s="369"/>
      <c r="H511" s="572"/>
      <c r="I511" s="572"/>
    </row>
    <row r="512" spans="1:9" ht="47.25" hidden="1">
      <c r="A512" s="378" t="s">
        <v>475</v>
      </c>
      <c r="B512" s="384" t="s">
        <v>474</v>
      </c>
      <c r="C512" s="369"/>
      <c r="D512" s="369"/>
      <c r="E512" s="377"/>
      <c r="F512" s="369"/>
      <c r="G512" s="369"/>
      <c r="H512" s="572"/>
      <c r="I512" s="572"/>
    </row>
    <row r="513" spans="1:9" ht="87" hidden="1" customHeight="1">
      <c r="A513" s="378" t="s">
        <v>473</v>
      </c>
      <c r="B513" s="384" t="s">
        <v>472</v>
      </c>
      <c r="C513" s="381" t="s">
        <v>466</v>
      </c>
      <c r="D513" s="23"/>
      <c r="E513" s="377" t="s">
        <v>106</v>
      </c>
      <c r="F513" s="369"/>
      <c r="G513" s="452"/>
      <c r="H513" s="570"/>
      <c r="I513" s="571"/>
    </row>
    <row r="514" spans="1:9" ht="69" hidden="1" customHeight="1">
      <c r="A514" s="378" t="s">
        <v>471</v>
      </c>
      <c r="B514" s="384" t="s">
        <v>470</v>
      </c>
      <c r="C514" s="401" t="s">
        <v>469</v>
      </c>
      <c r="D514" s="23"/>
      <c r="E514" s="377" t="s">
        <v>106</v>
      </c>
      <c r="F514" s="369"/>
      <c r="G514" s="452"/>
      <c r="H514" s="570"/>
      <c r="I514" s="571"/>
    </row>
    <row r="515" spans="1:9" ht="69" hidden="1" customHeight="1">
      <c r="A515" s="378" t="s">
        <v>468</v>
      </c>
      <c r="B515" s="384" t="s">
        <v>467</v>
      </c>
      <c r="C515" s="371" t="s">
        <v>466</v>
      </c>
      <c r="D515" s="23"/>
      <c r="E515" s="377" t="s">
        <v>106</v>
      </c>
      <c r="F515" s="369"/>
      <c r="G515" s="452"/>
      <c r="H515" s="570"/>
      <c r="I515" s="571"/>
    </row>
    <row r="516" spans="1:9" ht="15.75" hidden="1">
      <c r="A516" s="378"/>
      <c r="B516" s="384"/>
      <c r="C516" s="371" t="s">
        <v>465</v>
      </c>
      <c r="D516" s="23"/>
      <c r="E516" s="377" t="s">
        <v>106</v>
      </c>
      <c r="F516" s="369"/>
      <c r="G516" s="452"/>
      <c r="H516" s="570"/>
      <c r="I516" s="571"/>
    </row>
    <row r="517" spans="1:9" ht="40.15" hidden="1" customHeight="1">
      <c r="A517" s="427" t="s">
        <v>464</v>
      </c>
      <c r="B517" s="819" t="s">
        <v>463</v>
      </c>
      <c r="C517" s="816"/>
      <c r="D517" s="816"/>
      <c r="E517" s="816"/>
      <c r="F517" s="816"/>
      <c r="G517" s="822"/>
      <c r="H517" s="572"/>
      <c r="I517" s="572"/>
    </row>
    <row r="518" spans="1:9" ht="47.25" hidden="1">
      <c r="A518" s="378" t="s">
        <v>462</v>
      </c>
      <c r="B518" s="379" t="s">
        <v>461</v>
      </c>
      <c r="C518" s="369"/>
      <c r="D518" s="369"/>
      <c r="E518" s="377"/>
      <c r="F518" s="369"/>
      <c r="G518" s="369"/>
      <c r="H518" s="572"/>
      <c r="I518" s="572"/>
    </row>
    <row r="519" spans="1:9" ht="47.25" hidden="1">
      <c r="A519" s="378" t="s">
        <v>460</v>
      </c>
      <c r="B519" s="379" t="s">
        <v>459</v>
      </c>
      <c r="C519" s="369"/>
      <c r="D519" s="369"/>
      <c r="E519" s="377"/>
      <c r="F519" s="369"/>
      <c r="G519" s="369"/>
      <c r="H519" s="572"/>
      <c r="I519" s="572"/>
    </row>
    <row r="520" spans="1:9" ht="47.25" hidden="1">
      <c r="A520" s="378" t="s">
        <v>458</v>
      </c>
      <c r="B520" s="379" t="s">
        <v>457</v>
      </c>
      <c r="C520" s="369"/>
      <c r="D520" s="369"/>
      <c r="E520" s="377"/>
      <c r="F520" s="369"/>
      <c r="G520" s="369"/>
      <c r="H520" s="572"/>
      <c r="I520" s="572"/>
    </row>
    <row r="521" spans="1:9" ht="47.25" hidden="1">
      <c r="A521" s="378" t="s">
        <v>456</v>
      </c>
      <c r="B521" s="379" t="s">
        <v>455</v>
      </c>
      <c r="C521" s="369"/>
      <c r="D521" s="369"/>
      <c r="E521" s="377"/>
      <c r="F521" s="369"/>
      <c r="G521" s="369"/>
      <c r="H521" s="572"/>
      <c r="I521" s="572"/>
    </row>
    <row r="522" spans="1:9" ht="47.25" hidden="1">
      <c r="A522" s="378" t="s">
        <v>454</v>
      </c>
      <c r="B522" s="379" t="s">
        <v>453</v>
      </c>
      <c r="C522" s="369"/>
      <c r="D522" s="369"/>
      <c r="E522" s="377"/>
      <c r="F522" s="369"/>
      <c r="G522" s="369"/>
      <c r="H522" s="572"/>
      <c r="I522" s="572"/>
    </row>
    <row r="523" spans="1:9" ht="47.25" hidden="1">
      <c r="A523" s="378" t="s">
        <v>452</v>
      </c>
      <c r="B523" s="379" t="s">
        <v>451</v>
      </c>
      <c r="C523" s="369"/>
      <c r="D523" s="369"/>
      <c r="E523" s="377"/>
      <c r="F523" s="369"/>
      <c r="G523" s="369"/>
      <c r="H523" s="572"/>
      <c r="I523" s="572"/>
    </row>
    <row r="524" spans="1:9" ht="40.15" hidden="1" customHeight="1">
      <c r="A524" s="427" t="s">
        <v>450</v>
      </c>
      <c r="B524" s="819" t="s">
        <v>449</v>
      </c>
      <c r="C524" s="816"/>
      <c r="D524" s="816"/>
      <c r="E524" s="816"/>
      <c r="F524" s="816"/>
      <c r="G524" s="816"/>
      <c r="H524" s="570">
        <f>SUM(D525:D539)</f>
        <v>0</v>
      </c>
      <c r="I524" s="571">
        <f>COUNT(D525:D539)*2</f>
        <v>0</v>
      </c>
    </row>
    <row r="525" spans="1:9" ht="68.25" hidden="1" customHeight="1">
      <c r="A525" s="378" t="s">
        <v>448</v>
      </c>
      <c r="B525" s="379" t="s">
        <v>447</v>
      </c>
      <c r="C525" s="376" t="s">
        <v>446</v>
      </c>
      <c r="D525" s="15"/>
      <c r="E525" s="370" t="s">
        <v>106</v>
      </c>
      <c r="F525" s="382" t="s">
        <v>445</v>
      </c>
      <c r="G525" s="452"/>
      <c r="H525" s="570"/>
      <c r="I525" s="571"/>
    </row>
    <row r="526" spans="1:9" ht="45" hidden="1">
      <c r="A526" s="378"/>
      <c r="B526" s="379"/>
      <c r="C526" s="376" t="s">
        <v>444</v>
      </c>
      <c r="D526" s="15"/>
      <c r="E526" s="370" t="s">
        <v>106</v>
      </c>
      <c r="F526" s="421" t="s">
        <v>443</v>
      </c>
      <c r="G526" s="452"/>
      <c r="H526" s="570"/>
      <c r="I526" s="571"/>
    </row>
    <row r="527" spans="1:9" ht="45" hidden="1">
      <c r="A527" s="378"/>
      <c r="B527" s="379"/>
      <c r="C527" s="376" t="s">
        <v>442</v>
      </c>
      <c r="D527" s="15"/>
      <c r="E527" s="370" t="s">
        <v>120</v>
      </c>
      <c r="F527" s="382" t="s">
        <v>441</v>
      </c>
      <c r="G527" s="452"/>
      <c r="H527" s="570"/>
      <c r="I527" s="571"/>
    </row>
    <row r="528" spans="1:9" ht="30" hidden="1">
      <c r="A528" s="378"/>
      <c r="B528" s="379"/>
      <c r="C528" s="376" t="s">
        <v>440</v>
      </c>
      <c r="D528" s="15"/>
      <c r="E528" s="370" t="s">
        <v>156</v>
      </c>
      <c r="F528" s="382" t="s">
        <v>439</v>
      </c>
      <c r="G528" s="452"/>
      <c r="H528" s="570"/>
      <c r="I528" s="571"/>
    </row>
    <row r="529" spans="1:9" ht="111" hidden="1" customHeight="1">
      <c r="A529" s="378"/>
      <c r="B529" s="379"/>
      <c r="C529" s="376" t="s">
        <v>438</v>
      </c>
      <c r="D529" s="15"/>
      <c r="E529" s="370" t="s">
        <v>106</v>
      </c>
      <c r="F529" s="382" t="s">
        <v>437</v>
      </c>
      <c r="G529" s="452"/>
      <c r="H529" s="570"/>
      <c r="I529" s="571"/>
    </row>
    <row r="530" spans="1:9" ht="31.5" hidden="1">
      <c r="A530" s="378" t="s">
        <v>436</v>
      </c>
      <c r="B530" s="379" t="s">
        <v>435</v>
      </c>
      <c r="C530" s="376" t="s">
        <v>434</v>
      </c>
      <c r="D530" s="15"/>
      <c r="E530" s="370" t="s">
        <v>106</v>
      </c>
      <c r="F530" s="382" t="s">
        <v>433</v>
      </c>
      <c r="G530" s="452"/>
      <c r="H530" s="570"/>
      <c r="I530" s="571"/>
    </row>
    <row r="531" spans="1:9" ht="45" hidden="1">
      <c r="A531" s="378"/>
      <c r="B531" s="379"/>
      <c r="C531" s="376" t="s">
        <v>432</v>
      </c>
      <c r="D531" s="15"/>
      <c r="E531" s="370" t="s">
        <v>106</v>
      </c>
      <c r="F531" s="382" t="s">
        <v>431</v>
      </c>
      <c r="G531" s="452"/>
      <c r="H531" s="570"/>
      <c r="I531" s="571"/>
    </row>
    <row r="532" spans="1:9" ht="15.75" hidden="1">
      <c r="A532" s="378"/>
      <c r="B532" s="379"/>
      <c r="C532" s="376" t="s">
        <v>430</v>
      </c>
      <c r="D532" s="15"/>
      <c r="E532" s="370" t="s">
        <v>106</v>
      </c>
      <c r="F532" s="382"/>
      <c r="G532" s="452"/>
      <c r="H532" s="570"/>
      <c r="I532" s="571"/>
    </row>
    <row r="533" spans="1:9" ht="60" hidden="1">
      <c r="A533" s="378"/>
      <c r="B533" s="379"/>
      <c r="C533" s="376" t="s">
        <v>429</v>
      </c>
      <c r="D533" s="15"/>
      <c r="E533" s="370" t="s">
        <v>106</v>
      </c>
      <c r="F533" s="382" t="s">
        <v>428</v>
      </c>
      <c r="G533" s="452"/>
      <c r="H533" s="570"/>
      <c r="I533" s="571"/>
    </row>
    <row r="534" spans="1:9" ht="60" hidden="1">
      <c r="A534" s="378" t="s">
        <v>427</v>
      </c>
      <c r="B534" s="379" t="s">
        <v>426</v>
      </c>
      <c r="C534" s="376" t="s">
        <v>425</v>
      </c>
      <c r="D534" s="15"/>
      <c r="E534" s="370" t="s">
        <v>106</v>
      </c>
      <c r="F534" s="382" t="s">
        <v>424</v>
      </c>
      <c r="G534" s="452"/>
      <c r="H534" s="570"/>
      <c r="I534" s="571"/>
    </row>
    <row r="535" spans="1:9" ht="50.25" hidden="1" customHeight="1">
      <c r="A535" s="378"/>
      <c r="B535" s="379"/>
      <c r="C535" s="376" t="s">
        <v>423</v>
      </c>
      <c r="D535" s="15"/>
      <c r="E535" s="370" t="s">
        <v>106</v>
      </c>
      <c r="F535" s="382" t="s">
        <v>422</v>
      </c>
      <c r="G535" s="452"/>
      <c r="H535" s="570"/>
      <c r="I535" s="571"/>
    </row>
    <row r="536" spans="1:9" ht="63.75" hidden="1" customHeight="1">
      <c r="A536" s="378"/>
      <c r="B536" s="379"/>
      <c r="C536" s="376" t="s">
        <v>421</v>
      </c>
      <c r="D536" s="15"/>
      <c r="E536" s="370" t="s">
        <v>106</v>
      </c>
      <c r="F536" s="382"/>
      <c r="G536" s="452"/>
      <c r="H536" s="570"/>
      <c r="I536" s="571"/>
    </row>
    <row r="537" spans="1:9" ht="30" hidden="1">
      <c r="A537" s="378"/>
      <c r="B537" s="379"/>
      <c r="C537" s="376" t="s">
        <v>420</v>
      </c>
      <c r="D537" s="15"/>
      <c r="E537" s="370" t="s">
        <v>106</v>
      </c>
      <c r="F537" s="382" t="s">
        <v>419</v>
      </c>
      <c r="G537" s="452"/>
      <c r="H537" s="570"/>
      <c r="I537" s="571"/>
    </row>
    <row r="538" spans="1:9" ht="31.5" hidden="1">
      <c r="A538" s="378" t="s">
        <v>418</v>
      </c>
      <c r="B538" s="379" t="s">
        <v>417</v>
      </c>
      <c r="C538" s="376" t="s">
        <v>416</v>
      </c>
      <c r="D538" s="15"/>
      <c r="E538" s="370" t="s">
        <v>106</v>
      </c>
      <c r="F538" s="382"/>
      <c r="G538" s="452"/>
      <c r="H538" s="570"/>
      <c r="I538" s="571"/>
    </row>
    <row r="539" spans="1:9" ht="45" hidden="1">
      <c r="A539" s="378"/>
      <c r="B539" s="379"/>
      <c r="C539" s="376" t="s">
        <v>415</v>
      </c>
      <c r="D539" s="15"/>
      <c r="E539" s="370" t="s">
        <v>106</v>
      </c>
      <c r="F539" s="382" t="s">
        <v>414</v>
      </c>
      <c r="G539" s="452"/>
      <c r="H539" s="570"/>
      <c r="I539" s="571"/>
    </row>
    <row r="540" spans="1:9" ht="18.75" customHeight="1">
      <c r="A540" s="366"/>
      <c r="B540" s="824" t="s">
        <v>413</v>
      </c>
      <c r="C540" s="816"/>
      <c r="D540" s="816"/>
      <c r="E540" s="816"/>
      <c r="F540" s="816"/>
      <c r="G540" s="816"/>
      <c r="H540" s="585"/>
      <c r="I540" s="587"/>
    </row>
    <row r="541" spans="1:9" ht="40.15" customHeight="1">
      <c r="A541" s="387" t="s">
        <v>412</v>
      </c>
      <c r="B541" s="819" t="s">
        <v>411</v>
      </c>
      <c r="C541" s="816"/>
      <c r="D541" s="816"/>
      <c r="E541" s="816"/>
      <c r="F541" s="816"/>
      <c r="G541" s="816"/>
      <c r="H541" s="585">
        <f>SUM(D542:D578)</f>
        <v>72</v>
      </c>
      <c r="I541" s="587">
        <f>COUNT(D542:D578)*2</f>
        <v>72</v>
      </c>
    </row>
    <row r="542" spans="1:9" ht="63">
      <c r="A542" s="366" t="s">
        <v>410</v>
      </c>
      <c r="B542" s="401" t="s">
        <v>409</v>
      </c>
      <c r="C542" s="381" t="s">
        <v>408</v>
      </c>
      <c r="D542" s="60">
        <v>2</v>
      </c>
      <c r="E542" s="380" t="s">
        <v>404</v>
      </c>
      <c r="F542" s="371" t="s">
        <v>407</v>
      </c>
      <c r="G542" s="452"/>
      <c r="H542" s="585"/>
      <c r="I542" s="587"/>
    </row>
    <row r="543" spans="1:9" ht="45">
      <c r="A543" s="366"/>
      <c r="B543" s="401"/>
      <c r="C543" s="381" t="s">
        <v>406</v>
      </c>
      <c r="D543" s="60">
        <v>2</v>
      </c>
      <c r="E543" s="380" t="s">
        <v>404</v>
      </c>
      <c r="F543" s="371" t="s">
        <v>403</v>
      </c>
      <c r="G543" s="452"/>
      <c r="H543" s="585"/>
      <c r="I543" s="587"/>
    </row>
    <row r="544" spans="1:9" ht="30">
      <c r="A544" s="366"/>
      <c r="B544" s="401"/>
      <c r="C544" s="381" t="s">
        <v>405</v>
      </c>
      <c r="D544" s="60">
        <v>2</v>
      </c>
      <c r="E544" s="380" t="s">
        <v>404</v>
      </c>
      <c r="F544" s="371" t="s">
        <v>403</v>
      </c>
      <c r="G544" s="452"/>
      <c r="H544" s="585"/>
      <c r="I544" s="587"/>
    </row>
    <row r="545" spans="1:9" ht="53.25" customHeight="1">
      <c r="A545" s="366" t="s">
        <v>402</v>
      </c>
      <c r="B545" s="401" t="s">
        <v>401</v>
      </c>
      <c r="C545" s="382" t="s">
        <v>400</v>
      </c>
      <c r="D545" s="58">
        <v>2</v>
      </c>
      <c r="E545" s="385" t="s">
        <v>106</v>
      </c>
      <c r="F545" s="381" t="s">
        <v>396</v>
      </c>
      <c r="G545" s="452"/>
      <c r="H545" s="585"/>
      <c r="I545" s="587"/>
    </row>
    <row r="546" spans="1:9" ht="45">
      <c r="A546" s="366"/>
      <c r="B546" s="401"/>
      <c r="C546" s="382" t="s">
        <v>399</v>
      </c>
      <c r="D546" s="58">
        <v>2</v>
      </c>
      <c r="E546" s="385" t="s">
        <v>106</v>
      </c>
      <c r="F546" s="381" t="s">
        <v>396</v>
      </c>
      <c r="G546" s="464"/>
      <c r="H546" s="585"/>
      <c r="I546" s="587"/>
    </row>
    <row r="547" spans="1:9" ht="30">
      <c r="A547" s="366"/>
      <c r="B547" s="401"/>
      <c r="C547" s="382" t="s">
        <v>398</v>
      </c>
      <c r="D547" s="58">
        <v>2</v>
      </c>
      <c r="E547" s="385" t="s">
        <v>106</v>
      </c>
      <c r="F547" s="381" t="s">
        <v>396</v>
      </c>
      <c r="G547" s="464"/>
      <c r="H547" s="585"/>
      <c r="I547" s="587"/>
    </row>
    <row r="548" spans="1:9" ht="45">
      <c r="A548" s="366"/>
      <c r="B548" s="401"/>
      <c r="C548" s="382" t="s">
        <v>397</v>
      </c>
      <c r="D548" s="58">
        <v>2</v>
      </c>
      <c r="E548" s="385" t="s">
        <v>106</v>
      </c>
      <c r="F548" s="381" t="s">
        <v>396</v>
      </c>
      <c r="G548" s="464"/>
      <c r="H548" s="585"/>
      <c r="I548" s="587"/>
    </row>
    <row r="549" spans="1:9" ht="60">
      <c r="A549" s="366"/>
      <c r="B549" s="401"/>
      <c r="C549" s="381" t="s">
        <v>395</v>
      </c>
      <c r="D549" s="58">
        <v>2</v>
      </c>
      <c r="E549" s="385" t="s">
        <v>106</v>
      </c>
      <c r="F549" s="381" t="s">
        <v>394</v>
      </c>
      <c r="G549" s="464"/>
      <c r="H549" s="585"/>
      <c r="I549" s="587"/>
    </row>
    <row r="550" spans="1:9" ht="70.5" customHeight="1">
      <c r="A550" s="366"/>
      <c r="B550" s="401"/>
      <c r="C550" s="381" t="s">
        <v>393</v>
      </c>
      <c r="D550" s="58">
        <v>2</v>
      </c>
      <c r="E550" s="385" t="s">
        <v>106</v>
      </c>
      <c r="F550" s="381" t="s">
        <v>392</v>
      </c>
      <c r="G550" s="452"/>
      <c r="H550" s="585"/>
      <c r="I550" s="587"/>
    </row>
    <row r="551" spans="1:9" ht="45">
      <c r="A551" s="366"/>
      <c r="B551" s="401"/>
      <c r="C551" s="381" t="s">
        <v>391</v>
      </c>
      <c r="D551" s="58">
        <v>2</v>
      </c>
      <c r="E551" s="385" t="s">
        <v>106</v>
      </c>
      <c r="F551" s="381" t="s">
        <v>390</v>
      </c>
      <c r="G551" s="452"/>
      <c r="H551" s="585"/>
      <c r="I551" s="587"/>
    </row>
    <row r="552" spans="1:9" ht="51.75" customHeight="1">
      <c r="A552" s="366"/>
      <c r="B552" s="401"/>
      <c r="C552" s="381" t="s">
        <v>389</v>
      </c>
      <c r="D552" s="58">
        <v>2</v>
      </c>
      <c r="E552" s="385" t="s">
        <v>106</v>
      </c>
      <c r="F552" s="381"/>
      <c r="G552" s="452"/>
      <c r="H552" s="585"/>
      <c r="I552" s="587"/>
    </row>
    <row r="553" spans="1:9" ht="47.25">
      <c r="A553" s="366" t="s">
        <v>388</v>
      </c>
      <c r="B553" s="401" t="s">
        <v>387</v>
      </c>
      <c r="C553" s="371" t="s">
        <v>386</v>
      </c>
      <c r="D553" s="23">
        <v>2</v>
      </c>
      <c r="E553" s="385" t="s">
        <v>106</v>
      </c>
      <c r="F553" s="371" t="s">
        <v>374</v>
      </c>
      <c r="G553" s="452"/>
      <c r="H553" s="585"/>
      <c r="I553" s="587"/>
    </row>
    <row r="554" spans="1:9" ht="60" customHeight="1">
      <c r="A554" s="366"/>
      <c r="B554" s="401"/>
      <c r="C554" s="371" t="s">
        <v>385</v>
      </c>
      <c r="D554" s="23">
        <v>2</v>
      </c>
      <c r="E554" s="385" t="s">
        <v>106</v>
      </c>
      <c r="F554" s="371" t="s">
        <v>374</v>
      </c>
      <c r="G554" s="452"/>
      <c r="H554" s="585"/>
      <c r="I554" s="587"/>
    </row>
    <row r="555" spans="1:9" ht="30">
      <c r="A555" s="366"/>
      <c r="B555" s="401"/>
      <c r="C555" s="371" t="s">
        <v>384</v>
      </c>
      <c r="D555" s="23">
        <v>2</v>
      </c>
      <c r="E555" s="385" t="s">
        <v>106</v>
      </c>
      <c r="F555" s="371" t="s">
        <v>374</v>
      </c>
      <c r="G555" s="452"/>
      <c r="H555" s="585"/>
      <c r="I555" s="587"/>
    </row>
    <row r="556" spans="1:9" ht="30">
      <c r="A556" s="366"/>
      <c r="B556" s="401"/>
      <c r="C556" s="371" t="s">
        <v>383</v>
      </c>
      <c r="D556" s="23">
        <v>2</v>
      </c>
      <c r="E556" s="385" t="s">
        <v>106</v>
      </c>
      <c r="F556" s="371" t="s">
        <v>374</v>
      </c>
      <c r="G556" s="452"/>
      <c r="H556" s="585"/>
      <c r="I556" s="587"/>
    </row>
    <row r="557" spans="1:9" ht="30">
      <c r="A557" s="366"/>
      <c r="B557" s="401"/>
      <c r="C557" s="371" t="s">
        <v>382</v>
      </c>
      <c r="D557" s="23">
        <v>2</v>
      </c>
      <c r="E557" s="385" t="s">
        <v>106</v>
      </c>
      <c r="F557" s="371" t="s">
        <v>374</v>
      </c>
      <c r="G557" s="452"/>
      <c r="H557" s="585"/>
      <c r="I557" s="587"/>
    </row>
    <row r="558" spans="1:9" ht="30">
      <c r="A558" s="366"/>
      <c r="B558" s="401"/>
      <c r="C558" s="371" t="s">
        <v>381</v>
      </c>
      <c r="D558" s="23">
        <v>2</v>
      </c>
      <c r="E558" s="385" t="s">
        <v>106</v>
      </c>
      <c r="F558" s="371" t="s">
        <v>374</v>
      </c>
      <c r="G558" s="452"/>
      <c r="H558" s="585"/>
      <c r="I558" s="587"/>
    </row>
    <row r="559" spans="1:9" ht="45.75" customHeight="1">
      <c r="A559" s="366"/>
      <c r="B559" s="401"/>
      <c r="C559" s="371" t="s">
        <v>380</v>
      </c>
      <c r="D559" s="23">
        <v>2</v>
      </c>
      <c r="E559" s="385" t="s">
        <v>106</v>
      </c>
      <c r="F559" s="371" t="s">
        <v>374</v>
      </c>
      <c r="G559" s="452"/>
      <c r="H559" s="585"/>
      <c r="I559" s="587"/>
    </row>
    <row r="560" spans="1:9" ht="30">
      <c r="A560" s="366"/>
      <c r="B560" s="401"/>
      <c r="C560" s="371" t="s">
        <v>379</v>
      </c>
      <c r="D560" s="23">
        <v>2</v>
      </c>
      <c r="E560" s="385" t="s">
        <v>106</v>
      </c>
      <c r="F560" s="371" t="s">
        <v>374</v>
      </c>
      <c r="G560" s="452"/>
      <c r="H560" s="585"/>
      <c r="I560" s="587"/>
    </row>
    <row r="561" spans="1:9" ht="30">
      <c r="A561" s="366"/>
      <c r="B561" s="401"/>
      <c r="C561" s="371" t="s">
        <v>378</v>
      </c>
      <c r="D561" s="23">
        <v>2</v>
      </c>
      <c r="E561" s="385" t="s">
        <v>106</v>
      </c>
      <c r="F561" s="371" t="s">
        <v>374</v>
      </c>
      <c r="G561" s="452"/>
      <c r="H561" s="585"/>
      <c r="I561" s="587"/>
    </row>
    <row r="562" spans="1:9" ht="30">
      <c r="A562" s="366"/>
      <c r="B562" s="401"/>
      <c r="C562" s="371" t="s">
        <v>377</v>
      </c>
      <c r="D562" s="23">
        <v>2</v>
      </c>
      <c r="E562" s="385" t="s">
        <v>106</v>
      </c>
      <c r="F562" s="371" t="s">
        <v>374</v>
      </c>
      <c r="G562" s="452"/>
      <c r="H562" s="585"/>
      <c r="I562" s="587"/>
    </row>
    <row r="563" spans="1:9" ht="30">
      <c r="A563" s="366"/>
      <c r="B563" s="401"/>
      <c r="C563" s="371" t="s">
        <v>376</v>
      </c>
      <c r="D563" s="23">
        <v>2</v>
      </c>
      <c r="E563" s="385" t="s">
        <v>106</v>
      </c>
      <c r="F563" s="371" t="s">
        <v>374</v>
      </c>
      <c r="G563" s="452"/>
      <c r="H563" s="585"/>
      <c r="I563" s="587"/>
    </row>
    <row r="564" spans="1:9" ht="30">
      <c r="A564" s="366"/>
      <c r="B564" s="401"/>
      <c r="C564" s="371" t="s">
        <v>375</v>
      </c>
      <c r="D564" s="23">
        <v>2</v>
      </c>
      <c r="E564" s="385" t="s">
        <v>106</v>
      </c>
      <c r="F564" s="371" t="s">
        <v>374</v>
      </c>
      <c r="G564" s="452"/>
      <c r="H564" s="585"/>
      <c r="I564" s="587"/>
    </row>
    <row r="565" spans="1:9" ht="187.5" customHeight="1">
      <c r="A565" s="366" t="s">
        <v>373</v>
      </c>
      <c r="B565" s="401" t="s">
        <v>372</v>
      </c>
      <c r="C565" s="371" t="s">
        <v>371</v>
      </c>
      <c r="D565" s="23">
        <v>2</v>
      </c>
      <c r="E565" s="385" t="s">
        <v>106</v>
      </c>
      <c r="F565" s="371" t="s">
        <v>370</v>
      </c>
      <c r="G565" s="452"/>
      <c r="H565" s="585"/>
      <c r="I565" s="587"/>
    </row>
    <row r="566" spans="1:9" ht="240">
      <c r="A566" s="366"/>
      <c r="B566" s="401"/>
      <c r="C566" s="371" t="s">
        <v>369</v>
      </c>
      <c r="D566" s="23">
        <v>2</v>
      </c>
      <c r="E566" s="385" t="s">
        <v>106</v>
      </c>
      <c r="F566" s="371" t="s">
        <v>368</v>
      </c>
      <c r="G566" s="452"/>
      <c r="H566" s="585"/>
      <c r="I566" s="587"/>
    </row>
    <row r="567" spans="1:9" ht="45.75" customHeight="1">
      <c r="A567" s="366"/>
      <c r="B567" s="401"/>
      <c r="C567" s="376" t="s">
        <v>367</v>
      </c>
      <c r="D567" s="23">
        <v>2</v>
      </c>
      <c r="E567" s="385" t="s">
        <v>106</v>
      </c>
      <c r="F567" s="371" t="s">
        <v>363</v>
      </c>
      <c r="G567" s="452"/>
      <c r="H567" s="585"/>
      <c r="I567" s="587"/>
    </row>
    <row r="568" spans="1:9" ht="30">
      <c r="A568" s="366"/>
      <c r="B568" s="401"/>
      <c r="C568" s="376" t="s">
        <v>366</v>
      </c>
      <c r="D568" s="23">
        <v>2</v>
      </c>
      <c r="E568" s="385" t="s">
        <v>106</v>
      </c>
      <c r="F568" s="371" t="s">
        <v>363</v>
      </c>
      <c r="G568" s="452"/>
      <c r="H568" s="585"/>
      <c r="I568" s="587"/>
    </row>
    <row r="569" spans="1:9" ht="45">
      <c r="A569" s="366"/>
      <c r="B569" s="401"/>
      <c r="C569" s="376" t="s">
        <v>365</v>
      </c>
      <c r="D569" s="23">
        <v>2</v>
      </c>
      <c r="E569" s="385" t="s">
        <v>106</v>
      </c>
      <c r="F569" s="371" t="s">
        <v>363</v>
      </c>
      <c r="G569" s="452"/>
      <c r="H569" s="585"/>
      <c r="I569" s="587"/>
    </row>
    <row r="570" spans="1:9" ht="45">
      <c r="A570" s="366"/>
      <c r="B570" s="401"/>
      <c r="C570" s="376" t="s">
        <v>364</v>
      </c>
      <c r="D570" s="23">
        <v>2</v>
      </c>
      <c r="E570" s="385" t="s">
        <v>106</v>
      </c>
      <c r="F570" s="371" t="s">
        <v>363</v>
      </c>
      <c r="G570" s="452"/>
      <c r="H570" s="585"/>
      <c r="I570" s="587"/>
    </row>
    <row r="571" spans="1:9" ht="47.25" hidden="1">
      <c r="A571" s="378" t="s">
        <v>362</v>
      </c>
      <c r="B571" s="401" t="s">
        <v>361</v>
      </c>
      <c r="C571" s="369"/>
      <c r="D571" s="369"/>
      <c r="E571" s="385"/>
      <c r="F571" s="369"/>
      <c r="G571" s="369"/>
      <c r="H571" s="572"/>
      <c r="I571" s="572"/>
    </row>
    <row r="572" spans="1:9" ht="47.25">
      <c r="A572" s="366" t="s">
        <v>360</v>
      </c>
      <c r="B572" s="401" t="s">
        <v>359</v>
      </c>
      <c r="C572" s="371" t="s">
        <v>358</v>
      </c>
      <c r="D572" s="23">
        <v>2</v>
      </c>
      <c r="E572" s="385" t="s">
        <v>106</v>
      </c>
      <c r="F572" s="369"/>
      <c r="G572" s="452"/>
      <c r="H572" s="585"/>
      <c r="I572" s="587"/>
    </row>
    <row r="573" spans="1:9" ht="69" customHeight="1">
      <c r="A573" s="366" t="s">
        <v>357</v>
      </c>
      <c r="B573" s="401" t="s">
        <v>356</v>
      </c>
      <c r="C573" s="371" t="s">
        <v>355</v>
      </c>
      <c r="D573" s="23">
        <v>2</v>
      </c>
      <c r="E573" s="385" t="s">
        <v>106</v>
      </c>
      <c r="F573" s="369"/>
      <c r="G573" s="452"/>
      <c r="H573" s="585"/>
      <c r="I573" s="587"/>
    </row>
    <row r="574" spans="1:9" ht="110.25">
      <c r="A574" s="366" t="s">
        <v>354</v>
      </c>
      <c r="B574" s="401" t="s">
        <v>353</v>
      </c>
      <c r="C574" s="381" t="s">
        <v>352</v>
      </c>
      <c r="D574" s="57">
        <v>2</v>
      </c>
      <c r="E574" s="385" t="s">
        <v>106</v>
      </c>
      <c r="F574" s="381" t="s">
        <v>351</v>
      </c>
      <c r="G574" s="452"/>
      <c r="H574" s="585"/>
      <c r="I574" s="587"/>
    </row>
    <row r="575" spans="1:9" ht="96.75" customHeight="1">
      <c r="A575" s="366"/>
      <c r="B575" s="401"/>
      <c r="C575" s="381" t="s">
        <v>350</v>
      </c>
      <c r="D575" s="57">
        <v>2</v>
      </c>
      <c r="E575" s="385" t="s">
        <v>106</v>
      </c>
      <c r="F575" s="381"/>
      <c r="G575" s="452"/>
      <c r="H575" s="585"/>
      <c r="I575" s="587"/>
    </row>
    <row r="576" spans="1:9" ht="135">
      <c r="A576" s="366"/>
      <c r="B576" s="401"/>
      <c r="C576" s="381" t="s">
        <v>349</v>
      </c>
      <c r="D576" s="57">
        <v>2</v>
      </c>
      <c r="E576" s="385" t="s">
        <v>156</v>
      </c>
      <c r="F576" s="381" t="s">
        <v>348</v>
      </c>
      <c r="G576" s="452"/>
      <c r="H576" s="585"/>
      <c r="I576" s="587"/>
    </row>
    <row r="577" spans="1:9" ht="47.25">
      <c r="A577" s="366" t="s">
        <v>347</v>
      </c>
      <c r="B577" s="379" t="s">
        <v>346</v>
      </c>
      <c r="C577" s="382" t="s">
        <v>345</v>
      </c>
      <c r="D577" s="23">
        <v>2</v>
      </c>
      <c r="E577" s="385" t="s">
        <v>106</v>
      </c>
      <c r="F577" s="369"/>
      <c r="G577" s="452"/>
      <c r="H577" s="585"/>
      <c r="I577" s="587"/>
    </row>
    <row r="578" spans="1:9" ht="63">
      <c r="A578" s="366" t="s">
        <v>344</v>
      </c>
      <c r="B578" s="401" t="s">
        <v>343</v>
      </c>
      <c r="C578" s="371" t="s">
        <v>342</v>
      </c>
      <c r="D578" s="23">
        <v>2</v>
      </c>
      <c r="E578" s="385" t="s">
        <v>106</v>
      </c>
      <c r="F578" s="369" t="s">
        <v>341</v>
      </c>
      <c r="G578" s="452"/>
      <c r="H578" s="585"/>
      <c r="I578" s="587"/>
    </row>
    <row r="579" spans="1:9" ht="18.75">
      <c r="A579" s="434"/>
      <c r="B579" s="817" t="s">
        <v>340</v>
      </c>
      <c r="C579" s="817"/>
      <c r="D579" s="817"/>
      <c r="E579" s="817"/>
      <c r="F579" s="817"/>
      <c r="G579" s="817"/>
      <c r="H579" s="585">
        <f>H580+H588+H598+H603+H613+H626</f>
        <v>100</v>
      </c>
      <c r="I579" s="587">
        <f>I580+I588+I598+I603+I613+I626</f>
        <v>100</v>
      </c>
    </row>
    <row r="580" spans="1:9" ht="40.15" customHeight="1">
      <c r="A580" s="387" t="s">
        <v>339</v>
      </c>
      <c r="B580" s="819" t="s">
        <v>338</v>
      </c>
      <c r="C580" s="816"/>
      <c r="D580" s="816"/>
      <c r="E580" s="816"/>
      <c r="F580" s="816"/>
      <c r="G580" s="816"/>
      <c r="H580" s="585">
        <f>SUM(D584:D587)</f>
        <v>8</v>
      </c>
      <c r="I580" s="587">
        <f>COUNT(D584:D587)*2</f>
        <v>8</v>
      </c>
    </row>
    <row r="581" spans="1:9" ht="31.5" hidden="1">
      <c r="A581" s="435" t="s">
        <v>337</v>
      </c>
      <c r="B581" s="401" t="s">
        <v>336</v>
      </c>
      <c r="C581" s="391"/>
      <c r="D581" s="391"/>
      <c r="E581" s="370"/>
      <c r="F581" s="391"/>
      <c r="G581" s="391"/>
      <c r="H581" s="572"/>
      <c r="I581" s="572"/>
    </row>
    <row r="582" spans="1:9" ht="63" hidden="1">
      <c r="A582" s="435" t="s">
        <v>335</v>
      </c>
      <c r="B582" s="401" t="s">
        <v>334</v>
      </c>
      <c r="C582" s="381"/>
      <c r="D582" s="391"/>
      <c r="E582" s="370"/>
      <c r="F582" s="391"/>
      <c r="G582" s="391"/>
      <c r="H582" s="572"/>
      <c r="I582" s="572"/>
    </row>
    <row r="583" spans="1:9" ht="31.5" hidden="1">
      <c r="A583" s="435" t="s">
        <v>333</v>
      </c>
      <c r="B583" s="401" t="s">
        <v>332</v>
      </c>
      <c r="C583" s="391"/>
      <c r="D583" s="391"/>
      <c r="E583" s="370"/>
      <c r="F583" s="391"/>
      <c r="G583" s="391"/>
      <c r="H583" s="572"/>
      <c r="I583" s="572"/>
    </row>
    <row r="584" spans="1:9" ht="47.25">
      <c r="A584" s="436" t="s">
        <v>331</v>
      </c>
      <c r="B584" s="401" t="s">
        <v>330</v>
      </c>
      <c r="C584" s="380" t="s">
        <v>329</v>
      </c>
      <c r="D584" s="46">
        <v>2</v>
      </c>
      <c r="E584" s="370" t="s">
        <v>106</v>
      </c>
      <c r="F584" s="370" t="s">
        <v>328</v>
      </c>
      <c r="G584" s="465"/>
      <c r="H584" s="585"/>
      <c r="I584" s="587"/>
    </row>
    <row r="585" spans="1:9" ht="30">
      <c r="A585" s="436"/>
      <c r="B585" s="401"/>
      <c r="C585" s="380" t="s">
        <v>327</v>
      </c>
      <c r="D585" s="46">
        <v>2</v>
      </c>
      <c r="E585" s="370" t="s">
        <v>106</v>
      </c>
      <c r="F585" s="370"/>
      <c r="G585" s="465"/>
      <c r="H585" s="585"/>
      <c r="I585" s="587"/>
    </row>
    <row r="586" spans="1:9" ht="63">
      <c r="A586" s="436" t="s">
        <v>326</v>
      </c>
      <c r="B586" s="401" t="s">
        <v>325</v>
      </c>
      <c r="C586" s="437" t="s">
        <v>324</v>
      </c>
      <c r="D586" s="46">
        <v>2</v>
      </c>
      <c r="E586" s="370" t="s">
        <v>106</v>
      </c>
      <c r="F586" s="376" t="s">
        <v>323</v>
      </c>
      <c r="G586" s="465"/>
      <c r="H586" s="585"/>
      <c r="I586" s="587"/>
    </row>
    <row r="587" spans="1:9" ht="49.5" customHeight="1">
      <c r="A587" s="436" t="s">
        <v>322</v>
      </c>
      <c r="B587" s="438" t="s">
        <v>321</v>
      </c>
      <c r="C587" s="385" t="s">
        <v>320</v>
      </c>
      <c r="D587" s="15">
        <v>2</v>
      </c>
      <c r="E587" s="370" t="s">
        <v>106</v>
      </c>
      <c r="F587" s="391"/>
      <c r="G587" s="465"/>
      <c r="H587" s="585"/>
      <c r="I587" s="587"/>
    </row>
    <row r="588" spans="1:9" ht="40.15" customHeight="1">
      <c r="A588" s="387" t="s">
        <v>319</v>
      </c>
      <c r="B588" s="819" t="s">
        <v>318</v>
      </c>
      <c r="C588" s="816"/>
      <c r="D588" s="816"/>
      <c r="E588" s="816"/>
      <c r="F588" s="816"/>
      <c r="G588" s="816"/>
      <c r="H588" s="585">
        <f>SUM(D589:D597)</f>
        <v>18</v>
      </c>
      <c r="I588" s="587">
        <f>COUNT(D589:D597)*2</f>
        <v>18</v>
      </c>
    </row>
    <row r="589" spans="1:9" ht="45.75" customHeight="1">
      <c r="A589" s="436" t="s">
        <v>317</v>
      </c>
      <c r="B589" s="401" t="s">
        <v>316</v>
      </c>
      <c r="C589" s="380" t="s">
        <v>315</v>
      </c>
      <c r="D589" s="46">
        <v>2</v>
      </c>
      <c r="E589" s="370" t="s">
        <v>156</v>
      </c>
      <c r="F589" s="381" t="s">
        <v>314</v>
      </c>
      <c r="G589" s="465"/>
      <c r="H589" s="585"/>
      <c r="I589" s="587"/>
    </row>
    <row r="590" spans="1:9" ht="30">
      <c r="A590" s="436"/>
      <c r="B590" s="401"/>
      <c r="C590" s="380" t="s">
        <v>313</v>
      </c>
      <c r="D590" s="46">
        <v>2</v>
      </c>
      <c r="E590" s="370" t="s">
        <v>223</v>
      </c>
      <c r="F590" s="381" t="s">
        <v>312</v>
      </c>
      <c r="G590" s="465"/>
      <c r="H590" s="585"/>
      <c r="I590" s="587"/>
    </row>
    <row r="591" spans="1:9" ht="63" customHeight="1">
      <c r="A591" s="436"/>
      <c r="B591" s="401"/>
      <c r="C591" s="380" t="s">
        <v>311</v>
      </c>
      <c r="D591" s="46">
        <v>2</v>
      </c>
      <c r="E591" s="370" t="s">
        <v>223</v>
      </c>
      <c r="F591" s="381" t="s">
        <v>310</v>
      </c>
      <c r="G591" s="465"/>
      <c r="H591" s="585"/>
      <c r="I591" s="587"/>
    </row>
    <row r="592" spans="1:9" ht="30">
      <c r="A592" s="436"/>
      <c r="B592" s="401"/>
      <c r="C592" s="380" t="s">
        <v>309</v>
      </c>
      <c r="D592" s="46">
        <v>2</v>
      </c>
      <c r="E592" s="370" t="s">
        <v>223</v>
      </c>
      <c r="F592" s="381" t="s">
        <v>308</v>
      </c>
      <c r="G592" s="465"/>
      <c r="H592" s="585"/>
      <c r="I592" s="587"/>
    </row>
    <row r="593" spans="1:9" ht="45">
      <c r="A593" s="436"/>
      <c r="B593" s="401"/>
      <c r="C593" s="380" t="s">
        <v>307</v>
      </c>
      <c r="D593" s="46">
        <v>2</v>
      </c>
      <c r="E593" s="370" t="s">
        <v>156</v>
      </c>
      <c r="F593" s="381" t="s">
        <v>306</v>
      </c>
      <c r="G593" s="465"/>
      <c r="H593" s="585"/>
      <c r="I593" s="587"/>
    </row>
    <row r="594" spans="1:9" ht="47.25">
      <c r="A594" s="436" t="s">
        <v>305</v>
      </c>
      <c r="B594" s="401" t="s">
        <v>304</v>
      </c>
      <c r="C594" s="380" t="s">
        <v>303</v>
      </c>
      <c r="D594" s="46">
        <v>2</v>
      </c>
      <c r="E594" s="370" t="s">
        <v>110</v>
      </c>
      <c r="F594" s="381" t="s">
        <v>302</v>
      </c>
      <c r="G594" s="465"/>
      <c r="H594" s="585"/>
      <c r="I594" s="587"/>
    </row>
    <row r="595" spans="1:9" ht="30">
      <c r="A595" s="436"/>
      <c r="B595" s="401"/>
      <c r="C595" s="380" t="s">
        <v>301</v>
      </c>
      <c r="D595" s="46">
        <v>2</v>
      </c>
      <c r="E595" s="370" t="s">
        <v>118</v>
      </c>
      <c r="F595" s="370"/>
      <c r="G595" s="465"/>
      <c r="H595" s="585"/>
      <c r="I595" s="587"/>
    </row>
    <row r="596" spans="1:9" ht="47.25">
      <c r="A596" s="436" t="s">
        <v>300</v>
      </c>
      <c r="B596" s="401" t="s">
        <v>299</v>
      </c>
      <c r="C596" s="380" t="s">
        <v>298</v>
      </c>
      <c r="D596" s="46">
        <v>2</v>
      </c>
      <c r="E596" s="370" t="s">
        <v>156</v>
      </c>
      <c r="F596" s="370"/>
      <c r="G596" s="465"/>
      <c r="H596" s="585"/>
      <c r="I596" s="587"/>
    </row>
    <row r="597" spans="1:9" ht="45">
      <c r="A597" s="436"/>
      <c r="B597" s="401"/>
      <c r="C597" s="371" t="s">
        <v>297</v>
      </c>
      <c r="D597" s="23">
        <v>2</v>
      </c>
      <c r="E597" s="377" t="s">
        <v>223</v>
      </c>
      <c r="F597" s="385" t="s">
        <v>296</v>
      </c>
      <c r="G597" s="465"/>
      <c r="H597" s="585"/>
      <c r="I597" s="587"/>
    </row>
    <row r="598" spans="1:9" ht="40.15" customHeight="1">
      <c r="A598" s="387" t="s">
        <v>295</v>
      </c>
      <c r="B598" s="819" t="s">
        <v>294</v>
      </c>
      <c r="C598" s="816"/>
      <c r="D598" s="816"/>
      <c r="E598" s="816"/>
      <c r="F598" s="816"/>
      <c r="G598" s="816"/>
      <c r="H598" s="585">
        <f>SUM(D599:D602)</f>
        <v>8</v>
      </c>
      <c r="I598" s="587">
        <f>COUNT(D599:D602)*2</f>
        <v>8</v>
      </c>
    </row>
    <row r="599" spans="1:9" ht="67.5" customHeight="1">
      <c r="A599" s="436" t="s">
        <v>293</v>
      </c>
      <c r="B599" s="439" t="s">
        <v>292</v>
      </c>
      <c r="C599" s="381" t="s">
        <v>291</v>
      </c>
      <c r="D599" s="15">
        <v>2</v>
      </c>
      <c r="E599" s="370" t="s">
        <v>223</v>
      </c>
      <c r="F599" s="391"/>
      <c r="G599" s="465"/>
      <c r="H599" s="585"/>
      <c r="I599" s="587"/>
    </row>
    <row r="600" spans="1:9" ht="15.75">
      <c r="A600" s="436"/>
      <c r="B600" s="439"/>
      <c r="C600" s="381" t="s">
        <v>290</v>
      </c>
      <c r="D600" s="15">
        <v>2</v>
      </c>
      <c r="E600" s="370" t="s">
        <v>223</v>
      </c>
      <c r="F600" s="391"/>
      <c r="G600" s="465"/>
      <c r="H600" s="585"/>
      <c r="I600" s="587"/>
    </row>
    <row r="601" spans="1:9" ht="45">
      <c r="A601" s="436" t="s">
        <v>289</v>
      </c>
      <c r="B601" s="401" t="s">
        <v>288</v>
      </c>
      <c r="C601" s="385" t="s">
        <v>287</v>
      </c>
      <c r="D601" s="15">
        <v>2</v>
      </c>
      <c r="E601" s="370" t="s">
        <v>223</v>
      </c>
      <c r="F601" s="391"/>
      <c r="G601" s="465"/>
      <c r="H601" s="585"/>
      <c r="I601" s="587"/>
    </row>
    <row r="602" spans="1:9" ht="45">
      <c r="A602" s="436"/>
      <c r="B602" s="401"/>
      <c r="C602" s="385" t="s">
        <v>286</v>
      </c>
      <c r="D602" s="15">
        <v>2</v>
      </c>
      <c r="E602" s="370" t="s">
        <v>118</v>
      </c>
      <c r="F602" s="391"/>
      <c r="G602" s="465"/>
      <c r="H602" s="585"/>
      <c r="I602" s="587"/>
    </row>
    <row r="603" spans="1:9" ht="40.15" customHeight="1">
      <c r="A603" s="387" t="s">
        <v>285</v>
      </c>
      <c r="B603" s="819" t="s">
        <v>284</v>
      </c>
      <c r="C603" s="816"/>
      <c r="D603" s="816"/>
      <c r="E603" s="816"/>
      <c r="F603" s="816"/>
      <c r="G603" s="816"/>
      <c r="H603" s="585">
        <f>SUM(D604:D612)</f>
        <v>18</v>
      </c>
      <c r="I603" s="587">
        <f>COUNT(D604:D612)*2</f>
        <v>18</v>
      </c>
    </row>
    <row r="604" spans="1:9" ht="78.75" customHeight="1">
      <c r="A604" s="436" t="s">
        <v>283</v>
      </c>
      <c r="B604" s="440" t="s">
        <v>282</v>
      </c>
      <c r="C604" s="441" t="s">
        <v>281</v>
      </c>
      <c r="D604" s="46">
        <v>2</v>
      </c>
      <c r="E604" s="370" t="s">
        <v>110</v>
      </c>
      <c r="F604" s="381" t="s">
        <v>280</v>
      </c>
      <c r="G604" s="465"/>
      <c r="H604" s="585"/>
      <c r="I604" s="587"/>
    </row>
    <row r="605" spans="1:9" ht="108.75" customHeight="1">
      <c r="A605" s="436"/>
      <c r="B605" s="440"/>
      <c r="C605" s="385" t="s">
        <v>279</v>
      </c>
      <c r="D605" s="46">
        <v>2</v>
      </c>
      <c r="E605" s="370" t="s">
        <v>110</v>
      </c>
      <c r="F605" s="381" t="s">
        <v>278</v>
      </c>
      <c r="G605" s="465"/>
      <c r="H605" s="585"/>
      <c r="I605" s="587"/>
    </row>
    <row r="606" spans="1:9" ht="45">
      <c r="A606" s="436"/>
      <c r="B606" s="440"/>
      <c r="C606" s="371" t="s">
        <v>277</v>
      </c>
      <c r="D606" s="23">
        <v>2</v>
      </c>
      <c r="E606" s="370" t="s">
        <v>110</v>
      </c>
      <c r="F606" s="369" t="s">
        <v>276</v>
      </c>
      <c r="G606" s="465"/>
      <c r="H606" s="585"/>
      <c r="I606" s="587"/>
    </row>
    <row r="607" spans="1:9" ht="45">
      <c r="A607" s="436"/>
      <c r="B607" s="440"/>
      <c r="C607" s="371" t="s">
        <v>275</v>
      </c>
      <c r="D607" s="46">
        <v>2</v>
      </c>
      <c r="E607" s="370" t="s">
        <v>110</v>
      </c>
      <c r="F607" s="385" t="s">
        <v>274</v>
      </c>
      <c r="G607" s="465"/>
      <c r="H607" s="585"/>
      <c r="I607" s="587"/>
    </row>
    <row r="608" spans="1:9" ht="30">
      <c r="A608" s="436"/>
      <c r="B608" s="440"/>
      <c r="C608" s="385" t="s">
        <v>273</v>
      </c>
      <c r="D608" s="46">
        <v>2</v>
      </c>
      <c r="E608" s="370" t="s">
        <v>110</v>
      </c>
      <c r="F608" s="381" t="s">
        <v>272</v>
      </c>
      <c r="G608" s="465"/>
      <c r="H608" s="585"/>
      <c r="I608" s="587"/>
    </row>
    <row r="609" spans="1:9" ht="30">
      <c r="A609" s="436"/>
      <c r="B609" s="440"/>
      <c r="C609" s="442" t="s">
        <v>271</v>
      </c>
      <c r="D609" s="51">
        <v>2</v>
      </c>
      <c r="E609" s="370" t="s">
        <v>110</v>
      </c>
      <c r="F609" s="381"/>
      <c r="G609" s="465"/>
      <c r="H609" s="585"/>
      <c r="I609" s="587"/>
    </row>
    <row r="610" spans="1:9" ht="81.75" customHeight="1">
      <c r="A610" s="436" t="s">
        <v>270</v>
      </c>
      <c r="B610" s="440" t="s">
        <v>269</v>
      </c>
      <c r="C610" s="443" t="s">
        <v>268</v>
      </c>
      <c r="D610" s="51">
        <v>2</v>
      </c>
      <c r="E610" s="444" t="s">
        <v>223</v>
      </c>
      <c r="F610" s="371" t="s">
        <v>267</v>
      </c>
      <c r="G610" s="465"/>
      <c r="H610" s="585"/>
      <c r="I610" s="587"/>
    </row>
    <row r="611" spans="1:9" ht="45">
      <c r="A611" s="436"/>
      <c r="B611" s="440"/>
      <c r="C611" s="443" t="s">
        <v>266</v>
      </c>
      <c r="D611" s="51">
        <v>2</v>
      </c>
      <c r="E611" s="444" t="s">
        <v>223</v>
      </c>
      <c r="F611" s="371" t="s">
        <v>265</v>
      </c>
      <c r="G611" s="465"/>
      <c r="H611" s="585"/>
      <c r="I611" s="587"/>
    </row>
    <row r="612" spans="1:9" ht="30">
      <c r="A612" s="436"/>
      <c r="B612" s="440"/>
      <c r="C612" s="385" t="s">
        <v>264</v>
      </c>
      <c r="D612" s="15">
        <v>2</v>
      </c>
      <c r="E612" s="444" t="s">
        <v>223</v>
      </c>
      <c r="F612" s="391"/>
      <c r="G612" s="465"/>
      <c r="H612" s="585"/>
      <c r="I612" s="587"/>
    </row>
    <row r="613" spans="1:9" ht="40.15" customHeight="1">
      <c r="A613" s="387" t="s">
        <v>263</v>
      </c>
      <c r="B613" s="826" t="s">
        <v>262</v>
      </c>
      <c r="C613" s="827"/>
      <c r="D613" s="827"/>
      <c r="E613" s="827"/>
      <c r="F613" s="827"/>
      <c r="G613" s="828"/>
      <c r="H613" s="585">
        <f>SUM(D614:D625)</f>
        <v>20</v>
      </c>
      <c r="I613" s="587">
        <f>COUNT(D614:D623)*2</f>
        <v>20</v>
      </c>
    </row>
    <row r="614" spans="1:9" ht="45">
      <c r="A614" s="436" t="s">
        <v>261</v>
      </c>
      <c r="B614" s="371" t="s">
        <v>260</v>
      </c>
      <c r="C614" s="381" t="s">
        <v>259</v>
      </c>
      <c r="D614" s="15">
        <v>2</v>
      </c>
      <c r="E614" s="370" t="s">
        <v>156</v>
      </c>
      <c r="F614" s="369"/>
      <c r="G614" s="452"/>
      <c r="H614" s="585"/>
      <c r="I614" s="587"/>
    </row>
    <row r="615" spans="1:9" ht="53.25" customHeight="1">
      <c r="A615" s="436"/>
      <c r="B615" s="371"/>
      <c r="C615" s="371" t="s">
        <v>258</v>
      </c>
      <c r="D615" s="15">
        <v>2</v>
      </c>
      <c r="E615" s="370" t="s">
        <v>156</v>
      </c>
      <c r="F615" s="371" t="s">
        <v>257</v>
      </c>
      <c r="G615" s="465"/>
      <c r="H615" s="590"/>
      <c r="I615" s="589"/>
    </row>
    <row r="616" spans="1:9" ht="30">
      <c r="A616" s="436"/>
      <c r="B616" s="371"/>
      <c r="C616" s="371" t="s">
        <v>256</v>
      </c>
      <c r="D616" s="15">
        <v>2</v>
      </c>
      <c r="E616" s="370" t="s">
        <v>156</v>
      </c>
      <c r="F616" s="371"/>
      <c r="G616" s="465"/>
      <c r="H616" s="590"/>
      <c r="I616" s="589"/>
    </row>
    <row r="617" spans="1:9" ht="60">
      <c r="A617" s="436" t="s">
        <v>255</v>
      </c>
      <c r="B617" s="440" t="s">
        <v>254</v>
      </c>
      <c r="C617" s="380" t="s">
        <v>253</v>
      </c>
      <c r="D617" s="46">
        <v>2</v>
      </c>
      <c r="E617" s="370" t="s">
        <v>223</v>
      </c>
      <c r="F617" s="385" t="s">
        <v>252</v>
      </c>
      <c r="G617" s="465"/>
      <c r="H617" s="585"/>
      <c r="I617" s="587"/>
    </row>
    <row r="618" spans="1:9" ht="30">
      <c r="A618" s="436"/>
      <c r="B618" s="440"/>
      <c r="C618" s="380" t="s">
        <v>251</v>
      </c>
      <c r="D618" s="46">
        <v>2</v>
      </c>
      <c r="E618" s="370" t="s">
        <v>223</v>
      </c>
      <c r="F618" s="385" t="s">
        <v>250</v>
      </c>
      <c r="G618" s="465"/>
      <c r="H618" s="585"/>
      <c r="I618" s="587"/>
    </row>
    <row r="619" spans="1:9" ht="60">
      <c r="A619" s="436" t="s">
        <v>249</v>
      </c>
      <c r="B619" s="440" t="s">
        <v>248</v>
      </c>
      <c r="C619" s="380" t="s">
        <v>247</v>
      </c>
      <c r="D619" s="46">
        <v>2</v>
      </c>
      <c r="E619" s="370" t="s">
        <v>106</v>
      </c>
      <c r="F619" s="370"/>
      <c r="G619" s="465"/>
      <c r="H619" s="585"/>
      <c r="I619" s="587"/>
    </row>
    <row r="620" spans="1:9" ht="45">
      <c r="A620" s="436"/>
      <c r="B620" s="440"/>
      <c r="C620" s="380" t="s">
        <v>246</v>
      </c>
      <c r="D620" s="46">
        <v>2</v>
      </c>
      <c r="E620" s="370" t="s">
        <v>106</v>
      </c>
      <c r="F620" s="370"/>
      <c r="G620" s="465"/>
      <c r="H620" s="585"/>
      <c r="I620" s="587"/>
    </row>
    <row r="621" spans="1:9" ht="65.25" customHeight="1">
      <c r="A621" s="436"/>
      <c r="B621" s="440"/>
      <c r="C621" s="371" t="s">
        <v>245</v>
      </c>
      <c r="D621" s="23">
        <v>2</v>
      </c>
      <c r="E621" s="370" t="s">
        <v>106</v>
      </c>
      <c r="F621" s="370"/>
      <c r="G621" s="465"/>
      <c r="H621" s="585"/>
      <c r="I621" s="587"/>
    </row>
    <row r="622" spans="1:9" ht="45">
      <c r="A622" s="436"/>
      <c r="B622" s="440"/>
      <c r="C622" s="380" t="s">
        <v>244</v>
      </c>
      <c r="D622" s="46">
        <v>2</v>
      </c>
      <c r="E622" s="370" t="s">
        <v>223</v>
      </c>
      <c r="F622" s="385" t="s">
        <v>243</v>
      </c>
      <c r="G622" s="465"/>
      <c r="H622" s="585"/>
      <c r="I622" s="587"/>
    </row>
    <row r="623" spans="1:9" ht="45">
      <c r="A623" s="436"/>
      <c r="B623" s="440"/>
      <c r="C623" s="380" t="s">
        <v>242</v>
      </c>
      <c r="D623" s="46">
        <v>2</v>
      </c>
      <c r="E623" s="370" t="s">
        <v>223</v>
      </c>
      <c r="F623" s="385" t="s">
        <v>241</v>
      </c>
      <c r="G623" s="465"/>
      <c r="H623" s="585"/>
      <c r="I623" s="587"/>
    </row>
    <row r="624" spans="1:9" ht="30" hidden="1">
      <c r="A624" s="435" t="s">
        <v>240</v>
      </c>
      <c r="B624" s="371" t="s">
        <v>239</v>
      </c>
      <c r="C624" s="445"/>
      <c r="D624" s="386"/>
      <c r="E624" s="370"/>
      <c r="F624" s="391"/>
      <c r="G624" s="391"/>
      <c r="H624" s="572"/>
      <c r="I624" s="572"/>
    </row>
    <row r="625" spans="1:9" ht="30" hidden="1">
      <c r="A625" s="435" t="s">
        <v>238</v>
      </c>
      <c r="B625" s="371" t="s">
        <v>237</v>
      </c>
      <c r="C625" s="391"/>
      <c r="D625" s="386"/>
      <c r="E625" s="370"/>
      <c r="F625" s="391"/>
      <c r="G625" s="391"/>
      <c r="H625" s="572"/>
      <c r="I625" s="572"/>
    </row>
    <row r="626" spans="1:9" ht="40.15" customHeight="1">
      <c r="A626" s="387" t="s">
        <v>236</v>
      </c>
      <c r="B626" s="819" t="s">
        <v>235</v>
      </c>
      <c r="C626" s="816"/>
      <c r="D626" s="816"/>
      <c r="E626" s="816"/>
      <c r="F626" s="816"/>
      <c r="G626" s="816"/>
      <c r="H626" s="585">
        <f>SUM(D627:D640)</f>
        <v>28</v>
      </c>
      <c r="I626" s="587">
        <f>COUNT(D627:D640)*2</f>
        <v>28</v>
      </c>
    </row>
    <row r="627" spans="1:9" ht="47.25">
      <c r="A627" s="436" t="s">
        <v>234</v>
      </c>
      <c r="B627" s="439" t="s">
        <v>233</v>
      </c>
      <c r="C627" s="54" t="s">
        <v>232</v>
      </c>
      <c r="D627" s="675">
        <v>2</v>
      </c>
      <c r="E627" s="13" t="s">
        <v>156</v>
      </c>
      <c r="F627" s="13"/>
      <c r="G627" s="676"/>
      <c r="H627" s="585"/>
      <c r="I627" s="587"/>
    </row>
    <row r="628" spans="1:9" ht="30">
      <c r="A628" s="436"/>
      <c r="B628" s="439"/>
      <c r="C628" s="29" t="s">
        <v>5230</v>
      </c>
      <c r="D628" s="675">
        <v>2</v>
      </c>
      <c r="E628" s="13" t="s">
        <v>156</v>
      </c>
      <c r="F628" s="54" t="s">
        <v>5229</v>
      </c>
      <c r="G628" s="676"/>
      <c r="H628" s="585"/>
      <c r="I628" s="587"/>
    </row>
    <row r="629" spans="1:9" ht="105">
      <c r="A629" s="436"/>
      <c r="B629" s="439"/>
      <c r="C629" s="29" t="s">
        <v>5231</v>
      </c>
      <c r="D629" s="675">
        <v>2</v>
      </c>
      <c r="E629" s="13" t="s">
        <v>223</v>
      </c>
      <c r="F629" s="29" t="s">
        <v>5233</v>
      </c>
      <c r="G629" s="676"/>
      <c r="H629" s="585"/>
      <c r="I629" s="587"/>
    </row>
    <row r="630" spans="1:9" ht="105">
      <c r="A630" s="436"/>
      <c r="B630" s="439"/>
      <c r="C630" s="29" t="s">
        <v>5232</v>
      </c>
      <c r="D630" s="675">
        <v>2</v>
      </c>
      <c r="E630" s="13" t="s">
        <v>156</v>
      </c>
      <c r="F630" s="29" t="s">
        <v>5234</v>
      </c>
      <c r="G630" s="676"/>
      <c r="H630" s="585"/>
      <c r="I630" s="587"/>
    </row>
    <row r="631" spans="1:9" ht="60">
      <c r="A631" s="436"/>
      <c r="B631" s="439"/>
      <c r="C631" s="54" t="s">
        <v>230</v>
      </c>
      <c r="D631" s="675">
        <v>2</v>
      </c>
      <c r="E631" s="13" t="s">
        <v>156</v>
      </c>
      <c r="F631" s="54" t="s">
        <v>5235</v>
      </c>
      <c r="G631" s="676"/>
      <c r="H631" s="585"/>
      <c r="I631" s="587"/>
    </row>
    <row r="632" spans="1:9" ht="45">
      <c r="A632" s="436"/>
      <c r="B632" s="439"/>
      <c r="C632" s="22" t="s">
        <v>229</v>
      </c>
      <c r="D632" s="675">
        <v>2</v>
      </c>
      <c r="E632" s="13"/>
      <c r="F632" s="13"/>
      <c r="G632" s="676"/>
      <c r="H632" s="585"/>
      <c r="I632" s="587"/>
    </row>
    <row r="633" spans="1:9" ht="31.5">
      <c r="A633" s="436" t="s">
        <v>228</v>
      </c>
      <c r="B633" s="439" t="s">
        <v>227</v>
      </c>
      <c r="C633" s="22" t="s">
        <v>226</v>
      </c>
      <c r="D633" s="677">
        <v>2</v>
      </c>
      <c r="E633" s="281" t="s">
        <v>156</v>
      </c>
      <c r="F633" s="54" t="s">
        <v>225</v>
      </c>
      <c r="G633" s="676"/>
      <c r="H633" s="585"/>
      <c r="I633" s="587"/>
    </row>
    <row r="634" spans="1:9" ht="150">
      <c r="A634" s="436"/>
      <c r="B634" s="439"/>
      <c r="C634" s="22" t="s">
        <v>5237</v>
      </c>
      <c r="D634" s="677">
        <v>2</v>
      </c>
      <c r="E634" s="281" t="s">
        <v>156</v>
      </c>
      <c r="F634" s="54" t="s">
        <v>5238</v>
      </c>
      <c r="G634" s="676"/>
      <c r="H634" s="585"/>
      <c r="I634" s="587"/>
    </row>
    <row r="635" spans="1:9" ht="45">
      <c r="A635" s="436"/>
      <c r="B635" s="439"/>
      <c r="C635" s="22" t="s">
        <v>224</v>
      </c>
      <c r="D635" s="677">
        <v>2</v>
      </c>
      <c r="E635" s="281" t="s">
        <v>110</v>
      </c>
      <c r="F635" s="54" t="s">
        <v>222</v>
      </c>
      <c r="G635" s="676"/>
      <c r="H635" s="585"/>
      <c r="I635" s="587"/>
    </row>
    <row r="636" spans="1:9" ht="60">
      <c r="A636" s="436"/>
      <c r="B636" s="439"/>
      <c r="C636" s="22" t="s">
        <v>221</v>
      </c>
      <c r="D636" s="677">
        <v>2</v>
      </c>
      <c r="E636" s="281" t="s">
        <v>118</v>
      </c>
      <c r="F636" s="54" t="s">
        <v>220</v>
      </c>
      <c r="G636" s="676"/>
      <c r="H636" s="585"/>
      <c r="I636" s="587"/>
    </row>
    <row r="637" spans="1:9" ht="75">
      <c r="A637" s="436"/>
      <c r="B637" s="439"/>
      <c r="C637" s="22" t="s">
        <v>5239</v>
      </c>
      <c r="D637" s="678">
        <v>2</v>
      </c>
      <c r="E637" s="13" t="s">
        <v>156</v>
      </c>
      <c r="F637" s="22" t="s">
        <v>5240</v>
      </c>
      <c r="G637" s="676"/>
      <c r="H637" s="585"/>
      <c r="I637" s="587"/>
    </row>
    <row r="638" spans="1:9" ht="54" customHeight="1">
      <c r="A638" s="436" t="s">
        <v>219</v>
      </c>
      <c r="B638" s="439" t="s">
        <v>218</v>
      </c>
      <c r="C638" s="563" t="s">
        <v>217</v>
      </c>
      <c r="D638" s="675">
        <v>2</v>
      </c>
      <c r="E638" s="45" t="s">
        <v>110</v>
      </c>
      <c r="F638" s="370"/>
      <c r="G638" s="676"/>
      <c r="H638" s="585"/>
      <c r="I638" s="587"/>
    </row>
    <row r="639" spans="1:9" ht="45">
      <c r="A639" s="436"/>
      <c r="B639" s="369"/>
      <c r="C639" s="98" t="s">
        <v>216</v>
      </c>
      <c r="D639" s="675">
        <v>2</v>
      </c>
      <c r="E639" s="13"/>
      <c r="F639" s="370"/>
      <c r="G639" s="676"/>
      <c r="H639" s="585"/>
      <c r="I639" s="587"/>
    </row>
    <row r="640" spans="1:9" ht="30">
      <c r="A640" s="436"/>
      <c r="B640" s="391"/>
      <c r="C640" s="666" t="s">
        <v>5241</v>
      </c>
      <c r="D640" s="675">
        <v>2</v>
      </c>
      <c r="E640" s="13" t="s">
        <v>106</v>
      </c>
      <c r="F640" s="370"/>
      <c r="G640" s="676"/>
      <c r="H640" s="585"/>
      <c r="I640" s="587"/>
    </row>
    <row r="641" spans="1:9" ht="18.75">
      <c r="A641" s="430"/>
      <c r="B641" s="817" t="s">
        <v>214</v>
      </c>
      <c r="C641" s="817"/>
      <c r="D641" s="817"/>
      <c r="E641" s="817"/>
      <c r="F641" s="817"/>
      <c r="G641" s="817"/>
      <c r="H641" s="585">
        <f>H642+H645+H649+H655+H673+H677+H684+H689+H693+H700</f>
        <v>80</v>
      </c>
      <c r="I641" s="587">
        <f>I642+I645+I649+I655+I673+I677+I684+I689+I693+I700</f>
        <v>80</v>
      </c>
    </row>
    <row r="642" spans="1:9" ht="40.15" customHeight="1">
      <c r="A642" s="387" t="s">
        <v>213</v>
      </c>
      <c r="B642" s="819" t="s">
        <v>212</v>
      </c>
      <c r="C642" s="816"/>
      <c r="D642" s="816"/>
      <c r="E642" s="816"/>
      <c r="F642" s="816"/>
      <c r="G642" s="816"/>
      <c r="H642" s="585">
        <f>SUM(D643)</f>
        <v>2</v>
      </c>
      <c r="I642" s="587">
        <f>COUNT(D643)*2</f>
        <v>2</v>
      </c>
    </row>
    <row r="643" spans="1:9" ht="78.75">
      <c r="A643" s="425" t="s">
        <v>211</v>
      </c>
      <c r="B643" s="401" t="s">
        <v>210</v>
      </c>
      <c r="C643" s="446" t="s">
        <v>209</v>
      </c>
      <c r="D643" s="23">
        <v>2</v>
      </c>
      <c r="E643" s="377" t="s">
        <v>106</v>
      </c>
      <c r="F643" s="369"/>
      <c r="G643" s="452"/>
      <c r="H643" s="585"/>
      <c r="I643" s="587"/>
    </row>
    <row r="644" spans="1:9" ht="30" hidden="1">
      <c r="A644" s="426" t="s">
        <v>208</v>
      </c>
      <c r="B644" s="371" t="s">
        <v>207</v>
      </c>
      <c r="C644" s="369"/>
      <c r="D644" s="369"/>
      <c r="E644" s="377"/>
      <c r="F644" s="369"/>
      <c r="G644" s="369"/>
      <c r="H644" s="572"/>
      <c r="I644" s="572"/>
    </row>
    <row r="645" spans="1:9" ht="40.15" customHeight="1">
      <c r="A645" s="387" t="s">
        <v>206</v>
      </c>
      <c r="B645" s="819" t="s">
        <v>205</v>
      </c>
      <c r="C645" s="816"/>
      <c r="D645" s="816"/>
      <c r="E645" s="816"/>
      <c r="F645" s="816"/>
      <c r="G645" s="816"/>
      <c r="H645" s="585">
        <f>SUM(D646)</f>
        <v>2</v>
      </c>
      <c r="I645" s="587">
        <f>COUNT(D646)*2</f>
        <v>2</v>
      </c>
    </row>
    <row r="646" spans="1:9" ht="51.75" customHeight="1">
      <c r="A646" s="425" t="s">
        <v>204</v>
      </c>
      <c r="B646" s="439" t="s">
        <v>203</v>
      </c>
      <c r="C646" s="371" t="s">
        <v>202</v>
      </c>
      <c r="D646" s="10">
        <v>2</v>
      </c>
      <c r="E646" s="377" t="s">
        <v>49</v>
      </c>
      <c r="F646" s="369"/>
      <c r="G646" s="452"/>
      <c r="H646" s="585"/>
      <c r="I646" s="587"/>
    </row>
    <row r="647" spans="1:9" ht="47.25" hidden="1">
      <c r="A647" s="426" t="s">
        <v>201</v>
      </c>
      <c r="B647" s="439" t="s">
        <v>200</v>
      </c>
      <c r="C647" s="369"/>
      <c r="D647" s="369"/>
      <c r="E647" s="377"/>
      <c r="F647" s="369"/>
      <c r="G647" s="369"/>
      <c r="H647" s="572"/>
      <c r="I647" s="572"/>
    </row>
    <row r="648" spans="1:9" ht="47.25" hidden="1">
      <c r="A648" s="426" t="s">
        <v>199</v>
      </c>
      <c r="B648" s="439" t="s">
        <v>198</v>
      </c>
      <c r="C648" s="369"/>
      <c r="D648" s="369"/>
      <c r="E648" s="377"/>
      <c r="F648" s="369"/>
      <c r="G648" s="369"/>
      <c r="H648" s="572"/>
      <c r="I648" s="572"/>
    </row>
    <row r="649" spans="1:9" ht="40.15" customHeight="1">
      <c r="A649" s="387" t="s">
        <v>197</v>
      </c>
      <c r="B649" s="819" t="s">
        <v>196</v>
      </c>
      <c r="C649" s="816"/>
      <c r="D649" s="816"/>
      <c r="E649" s="816"/>
      <c r="F649" s="816"/>
      <c r="G649" s="816"/>
      <c r="H649" s="585">
        <f>SUM(D650:D654)</f>
        <v>10</v>
      </c>
      <c r="I649" s="587">
        <f>COUNT(D650:D654)*2</f>
        <v>10</v>
      </c>
    </row>
    <row r="650" spans="1:9" ht="111" customHeight="1">
      <c r="A650" s="366" t="s">
        <v>195</v>
      </c>
      <c r="B650" s="439" t="s">
        <v>194</v>
      </c>
      <c r="C650" s="421" t="s">
        <v>193</v>
      </c>
      <c r="D650" s="23">
        <v>2</v>
      </c>
      <c r="E650" s="377" t="s">
        <v>106</v>
      </c>
      <c r="F650" s="369"/>
      <c r="G650" s="452"/>
      <c r="H650" s="585"/>
      <c r="I650" s="587"/>
    </row>
    <row r="651" spans="1:9" ht="54" customHeight="1">
      <c r="A651" s="366"/>
      <c r="B651" s="439"/>
      <c r="C651" s="382" t="s">
        <v>192</v>
      </c>
      <c r="D651" s="23">
        <v>2</v>
      </c>
      <c r="E651" s="377" t="s">
        <v>106</v>
      </c>
      <c r="F651" s="369"/>
      <c r="G651" s="452"/>
      <c r="H651" s="585"/>
      <c r="I651" s="587"/>
    </row>
    <row r="652" spans="1:9" ht="47.25">
      <c r="A652" s="366" t="s">
        <v>191</v>
      </c>
      <c r="B652" s="439" t="s">
        <v>190</v>
      </c>
      <c r="C652" s="371" t="s">
        <v>189</v>
      </c>
      <c r="D652" s="23">
        <v>2</v>
      </c>
      <c r="E652" s="377" t="s">
        <v>106</v>
      </c>
      <c r="F652" s="369"/>
      <c r="G652" s="452"/>
      <c r="H652" s="585"/>
      <c r="I652" s="587"/>
    </row>
    <row r="653" spans="1:9" ht="72.75" customHeight="1">
      <c r="A653" s="366" t="s">
        <v>188</v>
      </c>
      <c r="B653" s="379" t="s">
        <v>187</v>
      </c>
      <c r="C653" s="439" t="s">
        <v>186</v>
      </c>
      <c r="D653" s="23">
        <v>2</v>
      </c>
      <c r="E653" s="377" t="s">
        <v>106</v>
      </c>
      <c r="F653" s="369"/>
      <c r="G653" s="452"/>
      <c r="H653" s="585"/>
      <c r="I653" s="587"/>
    </row>
    <row r="654" spans="1:9" ht="47.25">
      <c r="A654" s="366"/>
      <c r="C654" s="439" t="s">
        <v>185</v>
      </c>
      <c r="D654" s="23">
        <v>2</v>
      </c>
      <c r="E654" s="377" t="s">
        <v>118</v>
      </c>
      <c r="F654" s="369"/>
      <c r="G654" s="452"/>
      <c r="H654" s="585"/>
      <c r="I654" s="587"/>
    </row>
    <row r="655" spans="1:9" ht="40.15" customHeight="1">
      <c r="A655" s="387" t="s">
        <v>184</v>
      </c>
      <c r="B655" s="819" t="s">
        <v>183</v>
      </c>
      <c r="C655" s="816"/>
      <c r="D655" s="816"/>
      <c r="E655" s="816"/>
      <c r="F655" s="816"/>
      <c r="G655" s="816"/>
      <c r="H655" s="585">
        <f>SUM(D656:D672)</f>
        <v>34</v>
      </c>
      <c r="I655" s="587">
        <f>COUNT(D656:D672)*2</f>
        <v>34</v>
      </c>
    </row>
    <row r="656" spans="1:9" ht="61.9" customHeight="1">
      <c r="A656" s="366" t="s">
        <v>182</v>
      </c>
      <c r="B656" s="439" t="s">
        <v>181</v>
      </c>
      <c r="C656" s="372" t="s">
        <v>180</v>
      </c>
      <c r="D656" s="23">
        <v>2</v>
      </c>
      <c r="E656" s="377" t="s">
        <v>49</v>
      </c>
      <c r="F656" s="369"/>
      <c r="G656" s="452"/>
      <c r="H656" s="585"/>
      <c r="I656" s="587"/>
    </row>
    <row r="657" spans="1:9" ht="45">
      <c r="A657" s="366"/>
      <c r="B657" s="439"/>
      <c r="C657" s="380" t="s">
        <v>179</v>
      </c>
      <c r="D657" s="36">
        <v>2</v>
      </c>
      <c r="E657" s="377" t="s">
        <v>178</v>
      </c>
      <c r="F657" s="369"/>
      <c r="G657" s="452"/>
      <c r="H657" s="585"/>
      <c r="I657" s="587"/>
    </row>
    <row r="658" spans="1:9" ht="47.25">
      <c r="A658" s="366" t="s">
        <v>177</v>
      </c>
      <c r="B658" s="439" t="s">
        <v>176</v>
      </c>
      <c r="C658" s="371" t="s">
        <v>175</v>
      </c>
      <c r="D658" s="23">
        <v>2</v>
      </c>
      <c r="E658" s="377" t="s">
        <v>49</v>
      </c>
      <c r="F658" s="369"/>
      <c r="G658" s="452"/>
      <c r="H658" s="585"/>
      <c r="I658" s="587"/>
    </row>
    <row r="659" spans="1:9" ht="45">
      <c r="A659" s="366"/>
      <c r="B659" s="439"/>
      <c r="C659" s="372" t="s">
        <v>174</v>
      </c>
      <c r="D659" s="23">
        <v>2</v>
      </c>
      <c r="E659" s="377" t="s">
        <v>49</v>
      </c>
      <c r="F659" s="369"/>
      <c r="G659" s="452"/>
      <c r="H659" s="585"/>
      <c r="I659" s="587"/>
    </row>
    <row r="660" spans="1:9" ht="45">
      <c r="A660" s="366"/>
      <c r="B660" s="439"/>
      <c r="C660" s="371" t="s">
        <v>173</v>
      </c>
      <c r="D660" s="23">
        <v>2</v>
      </c>
      <c r="E660" s="377" t="s">
        <v>49</v>
      </c>
      <c r="F660" s="369"/>
      <c r="G660" s="452"/>
      <c r="H660" s="585"/>
      <c r="I660" s="587"/>
    </row>
    <row r="661" spans="1:9" ht="45">
      <c r="A661" s="366"/>
      <c r="B661" s="439"/>
      <c r="C661" s="371" t="s">
        <v>172</v>
      </c>
      <c r="D661" s="23">
        <v>2</v>
      </c>
      <c r="E661" s="377" t="s">
        <v>49</v>
      </c>
      <c r="F661" s="369"/>
      <c r="G661" s="452"/>
      <c r="H661" s="585"/>
      <c r="I661" s="587"/>
    </row>
    <row r="662" spans="1:9" ht="48.75" customHeight="1">
      <c r="A662" s="366"/>
      <c r="B662" s="439"/>
      <c r="C662" s="372" t="s">
        <v>171</v>
      </c>
      <c r="D662" s="23">
        <v>2</v>
      </c>
      <c r="E662" s="377" t="s">
        <v>49</v>
      </c>
      <c r="F662" s="369"/>
      <c r="G662" s="452"/>
      <c r="H662" s="585"/>
      <c r="I662" s="587"/>
    </row>
    <row r="663" spans="1:9" ht="45">
      <c r="A663" s="366"/>
      <c r="B663" s="439"/>
      <c r="C663" s="371" t="s">
        <v>170</v>
      </c>
      <c r="D663" s="23">
        <v>2</v>
      </c>
      <c r="E663" s="377" t="s">
        <v>49</v>
      </c>
      <c r="F663" s="369"/>
      <c r="G663" s="452"/>
      <c r="H663" s="585"/>
      <c r="I663" s="587"/>
    </row>
    <row r="664" spans="1:9" ht="45">
      <c r="A664" s="366"/>
      <c r="B664" s="439"/>
      <c r="C664" s="371" t="s">
        <v>169</v>
      </c>
      <c r="D664" s="23">
        <v>2</v>
      </c>
      <c r="E664" s="377" t="s">
        <v>49</v>
      </c>
      <c r="F664" s="369"/>
      <c r="G664" s="452"/>
      <c r="H664" s="585"/>
      <c r="I664" s="587"/>
    </row>
    <row r="665" spans="1:9" ht="45">
      <c r="A665" s="366"/>
      <c r="B665" s="439"/>
      <c r="C665" s="371" t="s">
        <v>168</v>
      </c>
      <c r="D665" s="23">
        <v>2</v>
      </c>
      <c r="E665" s="377" t="s">
        <v>49</v>
      </c>
      <c r="F665" s="369"/>
      <c r="G665" s="452"/>
      <c r="H665" s="585"/>
      <c r="I665" s="587"/>
    </row>
    <row r="666" spans="1:9" ht="60">
      <c r="A666" s="366"/>
      <c r="B666" s="439"/>
      <c r="C666" s="371" t="s">
        <v>167</v>
      </c>
      <c r="D666" s="23">
        <v>2</v>
      </c>
      <c r="E666" s="377" t="s">
        <v>49</v>
      </c>
      <c r="F666" s="369"/>
      <c r="G666" s="452"/>
      <c r="H666" s="585"/>
      <c r="I666" s="587"/>
    </row>
    <row r="667" spans="1:9" ht="60">
      <c r="A667" s="366"/>
      <c r="B667" s="439"/>
      <c r="C667" s="371" t="s">
        <v>166</v>
      </c>
      <c r="D667" s="23">
        <v>2</v>
      </c>
      <c r="E667" s="377" t="s">
        <v>49</v>
      </c>
      <c r="F667" s="369"/>
      <c r="G667" s="452"/>
      <c r="H667" s="585"/>
      <c r="I667" s="587"/>
    </row>
    <row r="668" spans="1:9" ht="60">
      <c r="A668" s="366"/>
      <c r="B668" s="439"/>
      <c r="C668" s="371" t="s">
        <v>165</v>
      </c>
      <c r="D668" s="23">
        <v>2</v>
      </c>
      <c r="E668" s="377" t="s">
        <v>49</v>
      </c>
      <c r="F668" s="369"/>
      <c r="G668" s="452"/>
      <c r="H668" s="585"/>
      <c r="I668" s="587"/>
    </row>
    <row r="669" spans="1:9" ht="45">
      <c r="A669" s="366"/>
      <c r="B669" s="439"/>
      <c r="C669" s="371" t="s">
        <v>164</v>
      </c>
      <c r="D669" s="23">
        <v>2</v>
      </c>
      <c r="E669" s="377" t="s">
        <v>49</v>
      </c>
      <c r="F669" s="369"/>
      <c r="G669" s="452"/>
      <c r="H669" s="585"/>
      <c r="I669" s="587"/>
    </row>
    <row r="670" spans="1:9" ht="60">
      <c r="A670" s="366"/>
      <c r="B670" s="439"/>
      <c r="C670" s="372" t="s">
        <v>163</v>
      </c>
      <c r="D670" s="23">
        <v>2</v>
      </c>
      <c r="E670" s="377" t="s">
        <v>49</v>
      </c>
      <c r="F670" s="369"/>
      <c r="G670" s="452"/>
      <c r="H670" s="585"/>
      <c r="I670" s="587"/>
    </row>
    <row r="671" spans="1:9" ht="47.25">
      <c r="A671" s="366" t="s">
        <v>162</v>
      </c>
      <c r="B671" s="439" t="s">
        <v>161</v>
      </c>
      <c r="C671" s="385" t="s">
        <v>160</v>
      </c>
      <c r="D671" s="23">
        <v>2</v>
      </c>
      <c r="E671" s="377" t="s">
        <v>106</v>
      </c>
      <c r="F671" s="369"/>
      <c r="G671" s="452"/>
      <c r="H671" s="585"/>
      <c r="I671" s="587"/>
    </row>
    <row r="672" spans="1:9" ht="45">
      <c r="A672" s="366" t="s">
        <v>159</v>
      </c>
      <c r="B672" s="439" t="s">
        <v>158</v>
      </c>
      <c r="C672" s="382" t="s">
        <v>157</v>
      </c>
      <c r="D672" s="23">
        <v>2</v>
      </c>
      <c r="E672" s="377" t="s">
        <v>156</v>
      </c>
      <c r="F672" s="371" t="s">
        <v>155</v>
      </c>
      <c r="G672" s="452"/>
      <c r="H672" s="585"/>
      <c r="I672" s="587"/>
    </row>
    <row r="673" spans="1:9" ht="40.15" customHeight="1">
      <c r="A673" s="387" t="s">
        <v>154</v>
      </c>
      <c r="B673" s="819" t="s">
        <v>153</v>
      </c>
      <c r="C673" s="816"/>
      <c r="D673" s="816"/>
      <c r="E673" s="816"/>
      <c r="F673" s="816"/>
      <c r="G673" s="816"/>
      <c r="H673" s="585">
        <f>SUM(D674:D676)</f>
        <v>6</v>
      </c>
      <c r="I673" s="587">
        <f>COUNT(D674:D676)*2</f>
        <v>6</v>
      </c>
    </row>
    <row r="674" spans="1:9" ht="31.5">
      <c r="A674" s="366" t="s">
        <v>152</v>
      </c>
      <c r="B674" s="439" t="s">
        <v>151</v>
      </c>
      <c r="C674" s="381" t="s">
        <v>150</v>
      </c>
      <c r="D674" s="23">
        <v>2</v>
      </c>
      <c r="E674" s="377" t="s">
        <v>106</v>
      </c>
      <c r="F674" s="369"/>
      <c r="G674" s="452"/>
      <c r="H674" s="585"/>
      <c r="I674" s="587"/>
    </row>
    <row r="675" spans="1:9" ht="47.25">
      <c r="A675" s="366" t="s">
        <v>149</v>
      </c>
      <c r="B675" s="439" t="s">
        <v>148</v>
      </c>
      <c r="C675" s="385" t="s">
        <v>147</v>
      </c>
      <c r="D675" s="23">
        <v>2</v>
      </c>
      <c r="E675" s="377" t="s">
        <v>106</v>
      </c>
      <c r="F675" s="369"/>
      <c r="G675" s="452"/>
      <c r="H675" s="585"/>
      <c r="I675" s="587"/>
    </row>
    <row r="676" spans="1:9" ht="31.5">
      <c r="A676" s="366" t="s">
        <v>146</v>
      </c>
      <c r="B676" s="439" t="s">
        <v>145</v>
      </c>
      <c r="C676" s="380" t="s">
        <v>144</v>
      </c>
      <c r="D676" s="23">
        <v>2</v>
      </c>
      <c r="E676" s="377" t="s">
        <v>106</v>
      </c>
      <c r="F676" s="369"/>
      <c r="G676" s="452"/>
      <c r="H676" s="585"/>
      <c r="I676" s="587"/>
    </row>
    <row r="677" spans="1:9" ht="40.15" customHeight="1">
      <c r="A677" s="387" t="s">
        <v>143</v>
      </c>
      <c r="B677" s="815" t="s">
        <v>142</v>
      </c>
      <c r="C677" s="816"/>
      <c r="D677" s="816"/>
      <c r="E677" s="816"/>
      <c r="F677" s="816"/>
      <c r="G677" s="816"/>
      <c r="H677" s="585">
        <f>SUM(D678:D683)</f>
        <v>12</v>
      </c>
      <c r="I677" s="587">
        <f>COUNT(D678:D683)*2</f>
        <v>12</v>
      </c>
    </row>
    <row r="678" spans="1:9" ht="31.5">
      <c r="A678" s="366" t="s">
        <v>141</v>
      </c>
      <c r="B678" s="367" t="s">
        <v>140</v>
      </c>
      <c r="C678" s="385" t="s">
        <v>139</v>
      </c>
      <c r="D678" s="23">
        <v>2</v>
      </c>
      <c r="E678" s="377" t="s">
        <v>120</v>
      </c>
      <c r="F678" s="369"/>
      <c r="G678" s="452"/>
      <c r="H678" s="585"/>
      <c r="I678" s="587"/>
    </row>
    <row r="679" spans="1:9" ht="47.25">
      <c r="A679" s="366" t="s">
        <v>138</v>
      </c>
      <c r="B679" s="367" t="s">
        <v>137</v>
      </c>
      <c r="C679" s="385" t="s">
        <v>136</v>
      </c>
      <c r="D679" s="23">
        <v>2</v>
      </c>
      <c r="E679" s="377" t="s">
        <v>120</v>
      </c>
      <c r="F679" s="369"/>
      <c r="G679" s="452"/>
      <c r="H679" s="585"/>
      <c r="I679" s="587"/>
    </row>
    <row r="680" spans="1:9" ht="30">
      <c r="A680" s="366"/>
      <c r="B680" s="367"/>
      <c r="C680" s="385" t="s">
        <v>135</v>
      </c>
      <c r="D680" s="23">
        <v>2</v>
      </c>
      <c r="E680" s="377" t="s">
        <v>120</v>
      </c>
      <c r="F680" s="369"/>
      <c r="G680" s="452"/>
      <c r="H680" s="585"/>
      <c r="I680" s="587"/>
    </row>
    <row r="681" spans="1:9" ht="49.5" customHeight="1">
      <c r="A681" s="366" t="s">
        <v>134</v>
      </c>
      <c r="B681" s="406" t="s">
        <v>133</v>
      </c>
      <c r="C681" s="371" t="s">
        <v>132</v>
      </c>
      <c r="D681" s="23">
        <v>2</v>
      </c>
      <c r="E681" s="377" t="s">
        <v>120</v>
      </c>
      <c r="F681" s="369"/>
      <c r="G681" s="452"/>
      <c r="H681" s="585"/>
      <c r="I681" s="587"/>
    </row>
    <row r="682" spans="1:9" ht="47.25">
      <c r="A682" s="366" t="s">
        <v>131</v>
      </c>
      <c r="B682" s="367" t="s">
        <v>130</v>
      </c>
      <c r="C682" s="369" t="s">
        <v>129</v>
      </c>
      <c r="D682" s="23">
        <v>2</v>
      </c>
      <c r="E682" s="377" t="s">
        <v>120</v>
      </c>
      <c r="F682" s="369"/>
      <c r="G682" s="452"/>
      <c r="H682" s="585"/>
      <c r="I682" s="587"/>
    </row>
    <row r="683" spans="1:9" ht="63">
      <c r="A683" s="366" t="s">
        <v>128</v>
      </c>
      <c r="B683" s="367" t="s">
        <v>127</v>
      </c>
      <c r="C683" s="385" t="s">
        <v>126</v>
      </c>
      <c r="D683" s="23">
        <v>2</v>
      </c>
      <c r="E683" s="377" t="s">
        <v>120</v>
      </c>
      <c r="F683" s="369"/>
      <c r="G683" s="452"/>
      <c r="H683" s="585"/>
      <c r="I683" s="587"/>
    </row>
    <row r="684" spans="1:9" ht="40.15" customHeight="1">
      <c r="A684" s="387" t="s">
        <v>125</v>
      </c>
      <c r="B684" s="704" t="s">
        <v>5134</v>
      </c>
      <c r="C684" s="705"/>
      <c r="D684" s="705"/>
      <c r="E684" s="705"/>
      <c r="F684" s="705"/>
      <c r="G684" s="706"/>
      <c r="H684" s="585">
        <f>SUM(D686:D688)</f>
        <v>6</v>
      </c>
      <c r="I684" s="587">
        <f>COUNT(D686:D688)*2</f>
        <v>6</v>
      </c>
    </row>
    <row r="685" spans="1:9" ht="31.5" hidden="1">
      <c r="A685" s="378" t="s">
        <v>123</v>
      </c>
      <c r="B685" s="367" t="s">
        <v>122</v>
      </c>
      <c r="C685" s="371"/>
      <c r="D685" s="369"/>
      <c r="E685" s="377"/>
      <c r="F685" s="369"/>
      <c r="G685" s="369"/>
      <c r="H685" s="572"/>
      <c r="I685" s="572"/>
    </row>
    <row r="686" spans="1:9" ht="120">
      <c r="A686" s="298" t="s">
        <v>117</v>
      </c>
      <c r="B686" s="29" t="s">
        <v>5144</v>
      </c>
      <c r="C686" s="29" t="s">
        <v>5145</v>
      </c>
      <c r="D686" s="674">
        <v>2</v>
      </c>
      <c r="E686" s="25" t="s">
        <v>106</v>
      </c>
      <c r="F686" s="663" t="s">
        <v>5146</v>
      </c>
      <c r="G686" s="672"/>
      <c r="H686" s="585"/>
      <c r="I686" s="587"/>
    </row>
    <row r="687" spans="1:9" ht="53.25" customHeight="1">
      <c r="A687" s="298" t="s">
        <v>5147</v>
      </c>
      <c r="B687" s="29" t="s">
        <v>5148</v>
      </c>
      <c r="C687" s="29" t="s">
        <v>5149</v>
      </c>
      <c r="D687" s="674">
        <v>2</v>
      </c>
      <c r="E687" s="25" t="s">
        <v>106</v>
      </c>
      <c r="F687" s="663" t="s">
        <v>5150</v>
      </c>
      <c r="G687" s="672"/>
      <c r="H687" s="585"/>
      <c r="I687" s="587"/>
    </row>
    <row r="688" spans="1:9" ht="120">
      <c r="A688" s="298" t="s">
        <v>5155</v>
      </c>
      <c r="B688" s="29" t="s">
        <v>5156</v>
      </c>
      <c r="C688" s="29" t="s">
        <v>5157</v>
      </c>
      <c r="D688" s="674">
        <v>2</v>
      </c>
      <c r="E688" s="25" t="s">
        <v>106</v>
      </c>
      <c r="F688" s="663" t="s">
        <v>5158</v>
      </c>
      <c r="G688" s="672"/>
      <c r="H688" s="585"/>
      <c r="I688" s="587"/>
    </row>
    <row r="689" spans="1:9" ht="40.15" customHeight="1">
      <c r="A689" s="387" t="s">
        <v>116</v>
      </c>
      <c r="B689" s="819" t="s">
        <v>115</v>
      </c>
      <c r="C689" s="816"/>
      <c r="D689" s="816"/>
      <c r="E689" s="816"/>
      <c r="F689" s="816"/>
      <c r="G689" s="816"/>
      <c r="H689" s="585">
        <f>SUM(D690:D692)</f>
        <v>6</v>
      </c>
      <c r="I689" s="587">
        <f>COUNT(D690:D692)*2</f>
        <v>6</v>
      </c>
    </row>
    <row r="690" spans="1:9" ht="31.5">
      <c r="A690" s="366" t="s">
        <v>114</v>
      </c>
      <c r="B690" s="671" t="s">
        <v>113</v>
      </c>
      <c r="C690" s="22" t="s">
        <v>5242</v>
      </c>
      <c r="D690" s="515">
        <v>2</v>
      </c>
      <c r="E690" s="25" t="s">
        <v>106</v>
      </c>
      <c r="F690" s="25" t="s">
        <v>5243</v>
      </c>
      <c r="G690" s="672"/>
      <c r="H690" s="585"/>
      <c r="I690" s="587"/>
    </row>
    <row r="691" spans="1:9" ht="30">
      <c r="A691" s="366"/>
      <c r="B691" s="671"/>
      <c r="C691" s="22" t="s">
        <v>5258</v>
      </c>
      <c r="D691" s="515">
        <v>2</v>
      </c>
      <c r="E691" s="25" t="s">
        <v>110</v>
      </c>
      <c r="F691" s="25" t="s">
        <v>5259</v>
      </c>
      <c r="G691" s="672"/>
      <c r="H691" s="585"/>
      <c r="I691" s="587"/>
    </row>
    <row r="692" spans="1:9" ht="31.5">
      <c r="A692" s="366" t="s">
        <v>108</v>
      </c>
      <c r="B692" s="671" t="s">
        <v>107</v>
      </c>
      <c r="C692" s="25" t="s">
        <v>5313</v>
      </c>
      <c r="D692" s="515">
        <v>2</v>
      </c>
      <c r="E692" s="25" t="s">
        <v>106</v>
      </c>
      <c r="F692" s="22" t="s">
        <v>5260</v>
      </c>
      <c r="G692" s="672"/>
      <c r="H692" s="585"/>
      <c r="I692" s="587"/>
    </row>
    <row r="693" spans="1:9" ht="15.75" hidden="1">
      <c r="A693" s="611" t="s">
        <v>5160</v>
      </c>
      <c r="B693" s="753" t="s">
        <v>5244</v>
      </c>
      <c r="C693" s="754"/>
      <c r="D693" s="754"/>
      <c r="E693" s="754"/>
      <c r="F693" s="754"/>
      <c r="G693" s="760"/>
      <c r="H693" s="657">
        <f>SUM(D694:D699)</f>
        <v>0</v>
      </c>
      <c r="I693" s="509">
        <f>COUNT(D694:D699)*2</f>
        <v>0</v>
      </c>
    </row>
    <row r="694" spans="1:9" ht="45" hidden="1">
      <c r="A694" s="611" t="s">
        <v>5162</v>
      </c>
      <c r="B694" s="21" t="s">
        <v>5163</v>
      </c>
      <c r="C694" s="21"/>
      <c r="D694" s="613"/>
      <c r="E694" s="21"/>
      <c r="F694" s="21"/>
      <c r="G694" s="21"/>
      <c r="H694" s="657"/>
      <c r="I694" s="509"/>
    </row>
    <row r="695" spans="1:9" ht="60" hidden="1">
      <c r="A695" s="611" t="s">
        <v>5166</v>
      </c>
      <c r="B695" s="21" t="s">
        <v>5167</v>
      </c>
      <c r="C695" s="21"/>
      <c r="D695" s="613"/>
      <c r="E695" s="21"/>
      <c r="F695" s="21"/>
      <c r="G695" s="21"/>
      <c r="H695" s="657"/>
      <c r="I695" s="509"/>
    </row>
    <row r="696" spans="1:9" ht="60" hidden="1">
      <c r="A696" s="611" t="s">
        <v>5170</v>
      </c>
      <c r="B696" s="21" t="s">
        <v>5171</v>
      </c>
      <c r="C696" s="21"/>
      <c r="D696" s="613"/>
      <c r="E696" s="21"/>
      <c r="F696" s="21"/>
      <c r="G696" s="21"/>
      <c r="H696" s="657"/>
      <c r="I696" s="509"/>
    </row>
    <row r="697" spans="1:9" ht="90" hidden="1">
      <c r="A697" s="611" t="s">
        <v>5174</v>
      </c>
      <c r="B697" s="21" t="s">
        <v>5175</v>
      </c>
      <c r="C697" s="21"/>
      <c r="D697" s="613"/>
      <c r="E697" s="21"/>
      <c r="F697" s="21"/>
      <c r="G697" s="21"/>
      <c r="H697" s="657"/>
      <c r="I697" s="509"/>
    </row>
    <row r="698" spans="1:9" ht="30" hidden="1">
      <c r="A698" s="611" t="s">
        <v>5178</v>
      </c>
      <c r="B698" s="21" t="s">
        <v>5179</v>
      </c>
      <c r="C698" s="21"/>
      <c r="D698" s="613"/>
      <c r="E698" s="21"/>
      <c r="F698" s="21"/>
      <c r="G698" s="21"/>
      <c r="H698" s="657"/>
      <c r="I698" s="509"/>
    </row>
    <row r="699" spans="1:9" ht="30" hidden="1">
      <c r="A699" s="611" t="s">
        <v>5182</v>
      </c>
      <c r="B699" s="21" t="s">
        <v>5183</v>
      </c>
      <c r="C699" s="21"/>
      <c r="D699" s="613"/>
      <c r="E699" s="21"/>
      <c r="F699" s="21"/>
      <c r="G699" s="21"/>
      <c r="H699" s="657"/>
      <c r="I699" s="509"/>
    </row>
    <row r="700" spans="1:9" ht="15.75">
      <c r="A700" s="482" t="s">
        <v>5186</v>
      </c>
      <c r="B700" s="761" t="s">
        <v>5187</v>
      </c>
      <c r="C700" s="762"/>
      <c r="D700" s="762"/>
      <c r="E700" s="762"/>
      <c r="F700" s="762"/>
      <c r="G700" s="829"/>
      <c r="H700" s="658">
        <f>SUM(D701:D710)</f>
        <v>2</v>
      </c>
      <c r="I700" s="11">
        <f>COUNT(D701:D710)*2</f>
        <v>2</v>
      </c>
    </row>
    <row r="701" spans="1:9" ht="75" hidden="1">
      <c r="A701" s="611" t="s">
        <v>5245</v>
      </c>
      <c r="B701" s="21" t="s">
        <v>5189</v>
      </c>
      <c r="C701" s="626"/>
      <c r="D701" s="630"/>
      <c r="E701" s="626"/>
      <c r="F701" s="626"/>
      <c r="G701" s="626"/>
      <c r="H701" s="657"/>
      <c r="I701" s="509"/>
    </row>
    <row r="702" spans="1:9" ht="60" hidden="1">
      <c r="A702" s="611" t="s">
        <v>5246</v>
      </c>
      <c r="B702" s="21" t="s">
        <v>5193</v>
      </c>
      <c r="C702" s="626"/>
      <c r="D702" s="630"/>
      <c r="E702" s="626"/>
      <c r="F702" s="626"/>
      <c r="G702" s="626"/>
      <c r="H702" s="657"/>
      <c r="I702" s="509"/>
    </row>
    <row r="703" spans="1:9" ht="60" hidden="1">
      <c r="A703" s="611" t="s">
        <v>5247</v>
      </c>
      <c r="B703" s="21" t="s">
        <v>5197</v>
      </c>
      <c r="C703" s="626"/>
      <c r="D703" s="630"/>
      <c r="E703" s="626"/>
      <c r="F703" s="626"/>
      <c r="G703" s="626"/>
      <c r="H703" s="657"/>
      <c r="I703" s="509"/>
    </row>
    <row r="704" spans="1:9" ht="45" hidden="1">
      <c r="A704" s="611" t="s">
        <v>5248</v>
      </c>
      <c r="B704" s="21" t="s">
        <v>5201</v>
      </c>
      <c r="C704" s="626"/>
      <c r="D704" s="630"/>
      <c r="E704" s="626"/>
      <c r="F704" s="626"/>
      <c r="G704" s="626"/>
      <c r="H704" s="657"/>
      <c r="I704" s="509"/>
    </row>
    <row r="705" spans="1:9" ht="45" hidden="1">
      <c r="A705" s="611" t="s">
        <v>5249</v>
      </c>
      <c r="B705" s="21" t="s">
        <v>5205</v>
      </c>
      <c r="C705" s="626"/>
      <c r="D705" s="630"/>
      <c r="E705" s="626"/>
      <c r="F705" s="626"/>
      <c r="G705" s="626"/>
      <c r="H705" s="657"/>
      <c r="I705" s="509"/>
    </row>
    <row r="706" spans="1:9" ht="75">
      <c r="A706" s="18" t="s">
        <v>5250</v>
      </c>
      <c r="B706" s="663" t="s">
        <v>5274</v>
      </c>
      <c r="C706" s="29" t="s">
        <v>5252</v>
      </c>
      <c r="D706" s="673">
        <v>2</v>
      </c>
      <c r="E706" s="110" t="s">
        <v>106</v>
      </c>
      <c r="F706" s="29" t="s">
        <v>5253</v>
      </c>
      <c r="G706" s="36"/>
      <c r="H706" s="658"/>
      <c r="I706" s="11"/>
    </row>
    <row r="707" spans="1:9" ht="90" hidden="1">
      <c r="A707" s="20" t="s">
        <v>5254</v>
      </c>
      <c r="B707" s="21" t="s">
        <v>5213</v>
      </c>
      <c r="C707" s="21"/>
      <c r="D707" s="515"/>
      <c r="E707" s="25"/>
      <c r="F707" s="21"/>
      <c r="G707" s="36"/>
      <c r="H707" s="657"/>
      <c r="I707" s="509"/>
    </row>
    <row r="708" spans="1:9" ht="30" hidden="1">
      <c r="A708" s="20" t="s">
        <v>5255</v>
      </c>
      <c r="B708" s="21" t="s">
        <v>5217</v>
      </c>
      <c r="C708" s="21"/>
      <c r="D708" s="515"/>
      <c r="E708" s="25"/>
      <c r="F708" s="21"/>
      <c r="G708" s="36"/>
      <c r="H708" s="657"/>
      <c r="I708" s="509"/>
    </row>
    <row r="709" spans="1:9" ht="45" hidden="1">
      <c r="A709" s="20" t="s">
        <v>5256</v>
      </c>
      <c r="B709" s="21" t="s">
        <v>5221</v>
      </c>
      <c r="C709" s="21"/>
      <c r="D709" s="515"/>
      <c r="E709" s="25"/>
      <c r="F709" s="21"/>
      <c r="G709" s="36"/>
      <c r="H709" s="657"/>
      <c r="I709" s="509"/>
    </row>
    <row r="710" spans="1:9" ht="60" hidden="1">
      <c r="A710" s="20" t="s">
        <v>5257</v>
      </c>
      <c r="B710" s="21" t="s">
        <v>5225</v>
      </c>
      <c r="C710" s="21"/>
      <c r="D710" s="515"/>
      <c r="E710" s="25"/>
      <c r="F710" s="21"/>
      <c r="G710" s="36"/>
      <c r="H710" s="657"/>
      <c r="I710" s="509"/>
    </row>
    <row r="711" spans="1:9" ht="18.75">
      <c r="A711" s="430"/>
      <c r="B711" s="817" t="s">
        <v>105</v>
      </c>
      <c r="C711" s="817"/>
      <c r="D711" s="817"/>
      <c r="E711" s="817"/>
      <c r="F711" s="817"/>
      <c r="G711" s="817"/>
      <c r="H711" s="585">
        <f>H712+H721+H734+H741</f>
        <v>48</v>
      </c>
      <c r="I711" s="587">
        <f>I712+I721+I734+I741</f>
        <v>48</v>
      </c>
    </row>
    <row r="712" spans="1:9" ht="40.15" customHeight="1">
      <c r="A712" s="319" t="s">
        <v>104</v>
      </c>
      <c r="B712" s="819" t="s">
        <v>103</v>
      </c>
      <c r="C712" s="816"/>
      <c r="D712" s="816"/>
      <c r="E712" s="816"/>
      <c r="F712" s="816"/>
      <c r="G712" s="816"/>
      <c r="H712" s="585">
        <f>SUM(D713:D719)</f>
        <v>8</v>
      </c>
      <c r="I712" s="587">
        <f>COUNT(D713:D719)*2</f>
        <v>8</v>
      </c>
    </row>
    <row r="713" spans="1:9" ht="30">
      <c r="A713" s="366" t="s">
        <v>102</v>
      </c>
      <c r="B713" s="371" t="s">
        <v>101</v>
      </c>
      <c r="C713" s="371" t="s">
        <v>100</v>
      </c>
      <c r="D713" s="15">
        <v>2</v>
      </c>
      <c r="E713" s="370" t="s">
        <v>49</v>
      </c>
      <c r="F713" s="391"/>
      <c r="G713" s="465"/>
      <c r="H713" s="585"/>
      <c r="I713" s="587"/>
    </row>
    <row r="714" spans="1:9" ht="30" hidden="1">
      <c r="A714" s="378"/>
      <c r="B714" s="371"/>
      <c r="C714" s="371" t="s">
        <v>99</v>
      </c>
      <c r="D714" s="15"/>
      <c r="E714" s="370" t="s">
        <v>49</v>
      </c>
      <c r="F714" s="391"/>
      <c r="G714" s="465"/>
      <c r="H714" s="570"/>
      <c r="I714" s="571"/>
    </row>
    <row r="715" spans="1:9">
      <c r="A715" s="366"/>
      <c r="B715" s="371"/>
      <c r="C715" s="371" t="s">
        <v>98</v>
      </c>
      <c r="D715" s="15">
        <v>2</v>
      </c>
      <c r="E715" s="370" t="s">
        <v>49</v>
      </c>
      <c r="F715" s="391"/>
      <c r="G715" s="465"/>
      <c r="H715" s="585"/>
      <c r="I715" s="587"/>
    </row>
    <row r="716" spans="1:9" ht="30">
      <c r="A716" s="366"/>
      <c r="B716" s="371"/>
      <c r="C716" s="371" t="s">
        <v>97</v>
      </c>
      <c r="D716" s="15">
        <v>2</v>
      </c>
      <c r="E716" s="370" t="s">
        <v>49</v>
      </c>
      <c r="F716" s="391"/>
      <c r="G716" s="465"/>
      <c r="H716" s="585"/>
      <c r="I716" s="587"/>
    </row>
    <row r="717" spans="1:9" hidden="1">
      <c r="A717" s="378"/>
      <c r="B717" s="371"/>
      <c r="C717" s="371" t="s">
        <v>96</v>
      </c>
      <c r="D717" s="15"/>
      <c r="E717" s="370" t="s">
        <v>49</v>
      </c>
      <c r="F717" s="391"/>
      <c r="G717" s="465"/>
      <c r="H717" s="570"/>
      <c r="I717" s="571"/>
    </row>
    <row r="718" spans="1:9" ht="30" hidden="1">
      <c r="A718" s="378"/>
      <c r="B718" s="371"/>
      <c r="C718" s="371" t="s">
        <v>95</v>
      </c>
      <c r="D718" s="15"/>
      <c r="E718" s="370" t="s">
        <v>49</v>
      </c>
      <c r="F718" s="391"/>
      <c r="G718" s="465"/>
      <c r="H718" s="570"/>
      <c r="I718" s="571"/>
    </row>
    <row r="719" spans="1:9" ht="30">
      <c r="A719" s="366" t="s">
        <v>94</v>
      </c>
      <c r="B719" s="371" t="s">
        <v>93</v>
      </c>
      <c r="C719" s="391" t="s">
        <v>92</v>
      </c>
      <c r="D719" s="15">
        <v>2</v>
      </c>
      <c r="E719" s="370" t="s">
        <v>49</v>
      </c>
      <c r="F719" s="391"/>
      <c r="G719" s="465"/>
      <c r="H719" s="585"/>
      <c r="I719" s="587"/>
    </row>
    <row r="720" spans="1:9" ht="45" hidden="1">
      <c r="A720" s="378" t="s">
        <v>91</v>
      </c>
      <c r="B720" s="371" t="s">
        <v>90</v>
      </c>
      <c r="C720" s="391"/>
      <c r="D720" s="386"/>
      <c r="E720" s="370"/>
      <c r="F720" s="391"/>
      <c r="G720" s="391"/>
      <c r="H720" s="572"/>
      <c r="I720" s="572"/>
    </row>
    <row r="721" spans="1:9" ht="40.15" customHeight="1">
      <c r="A721" s="319" t="s">
        <v>89</v>
      </c>
      <c r="B721" s="819" t="s">
        <v>88</v>
      </c>
      <c r="C721" s="816"/>
      <c r="D721" s="816"/>
      <c r="E721" s="816"/>
      <c r="F721" s="816"/>
      <c r="G721" s="816"/>
      <c r="H721" s="585">
        <f>SUM(D722:D732)</f>
        <v>20</v>
      </c>
      <c r="I721" s="587">
        <f>COUNT(D722:D733)*2</f>
        <v>20</v>
      </c>
    </row>
    <row r="722" spans="1:9" ht="30">
      <c r="A722" s="366" t="s">
        <v>87</v>
      </c>
      <c r="B722" s="371" t="s">
        <v>86</v>
      </c>
      <c r="C722" s="371" t="s">
        <v>85</v>
      </c>
      <c r="D722" s="15">
        <v>2</v>
      </c>
      <c r="E722" s="370" t="s">
        <v>49</v>
      </c>
      <c r="F722" s="391"/>
      <c r="G722" s="465"/>
      <c r="H722" s="585"/>
      <c r="I722" s="587"/>
    </row>
    <row r="723" spans="1:9">
      <c r="A723" s="366"/>
      <c r="B723" s="371"/>
      <c r="C723" s="371" t="s">
        <v>84</v>
      </c>
      <c r="D723" s="15">
        <v>2</v>
      </c>
      <c r="E723" s="370" t="s">
        <v>49</v>
      </c>
      <c r="F723" s="391"/>
      <c r="G723" s="465"/>
      <c r="H723" s="585"/>
      <c r="I723" s="587"/>
    </row>
    <row r="724" spans="1:9">
      <c r="A724" s="366"/>
      <c r="B724" s="371"/>
      <c r="C724" s="371" t="s">
        <v>83</v>
      </c>
      <c r="D724" s="15">
        <v>2</v>
      </c>
      <c r="E724" s="370" t="s">
        <v>49</v>
      </c>
      <c r="F724" s="391"/>
      <c r="G724" s="465"/>
      <c r="H724" s="585"/>
      <c r="I724" s="587"/>
    </row>
    <row r="725" spans="1:9" hidden="1">
      <c r="A725" s="378"/>
      <c r="B725" s="371"/>
      <c r="C725" s="371" t="s">
        <v>82</v>
      </c>
      <c r="D725" s="15"/>
      <c r="E725" s="370" t="s">
        <v>49</v>
      </c>
      <c r="F725" s="391"/>
      <c r="G725" s="465"/>
      <c r="H725" s="570"/>
      <c r="I725" s="571"/>
    </row>
    <row r="726" spans="1:9">
      <c r="A726" s="366"/>
      <c r="B726" s="371"/>
      <c r="C726" s="371" t="s">
        <v>81</v>
      </c>
      <c r="D726" s="15">
        <v>2</v>
      </c>
      <c r="E726" s="370" t="s">
        <v>49</v>
      </c>
      <c r="F726" s="391"/>
      <c r="G726" s="465"/>
      <c r="H726" s="585"/>
      <c r="I726" s="587"/>
    </row>
    <row r="727" spans="1:9" ht="30">
      <c r="A727" s="366"/>
      <c r="B727" s="371"/>
      <c r="C727" s="371" t="s">
        <v>80</v>
      </c>
      <c r="D727" s="15">
        <v>2</v>
      </c>
      <c r="E727" s="370" t="s">
        <v>49</v>
      </c>
      <c r="F727" s="391"/>
      <c r="G727" s="465"/>
      <c r="H727" s="585"/>
      <c r="I727" s="587"/>
    </row>
    <row r="728" spans="1:9">
      <c r="A728" s="366"/>
      <c r="B728" s="371"/>
      <c r="C728" s="371" t="s">
        <v>79</v>
      </c>
      <c r="D728" s="15">
        <v>2</v>
      </c>
      <c r="E728" s="370" t="s">
        <v>49</v>
      </c>
      <c r="F728" s="391"/>
      <c r="G728" s="465"/>
      <c r="H728" s="585"/>
      <c r="I728" s="587"/>
    </row>
    <row r="729" spans="1:9">
      <c r="A729" s="366"/>
      <c r="B729" s="371"/>
      <c r="C729" s="371" t="s">
        <v>78</v>
      </c>
      <c r="D729" s="15">
        <v>2</v>
      </c>
      <c r="E729" s="370" t="s">
        <v>49</v>
      </c>
      <c r="F729" s="391"/>
      <c r="G729" s="465"/>
      <c r="H729" s="585"/>
      <c r="I729" s="587"/>
    </row>
    <row r="730" spans="1:9">
      <c r="A730" s="366"/>
      <c r="B730" s="371"/>
      <c r="C730" s="371" t="s">
        <v>77</v>
      </c>
      <c r="D730" s="15">
        <v>2</v>
      </c>
      <c r="E730" s="370" t="s">
        <v>49</v>
      </c>
      <c r="F730" s="391"/>
      <c r="G730" s="465"/>
      <c r="H730" s="585"/>
      <c r="I730" s="587"/>
    </row>
    <row r="731" spans="1:9">
      <c r="A731" s="366"/>
      <c r="B731" s="371"/>
      <c r="C731" s="371" t="s">
        <v>76</v>
      </c>
      <c r="D731" s="15">
        <v>2</v>
      </c>
      <c r="E731" s="370" t="s">
        <v>49</v>
      </c>
      <c r="F731" s="391"/>
      <c r="G731" s="465"/>
      <c r="H731" s="585"/>
      <c r="I731" s="587"/>
    </row>
    <row r="732" spans="1:9">
      <c r="A732" s="366"/>
      <c r="B732" s="371"/>
      <c r="C732" s="371" t="s">
        <v>75</v>
      </c>
      <c r="D732" s="15">
        <v>2</v>
      </c>
      <c r="E732" s="370" t="s">
        <v>49</v>
      </c>
      <c r="F732" s="391"/>
      <c r="G732" s="465"/>
      <c r="H732" s="585"/>
      <c r="I732" s="587"/>
    </row>
    <row r="733" spans="1:9" ht="45" hidden="1">
      <c r="A733" s="378" t="s">
        <v>74</v>
      </c>
      <c r="B733" s="371" t="s">
        <v>73</v>
      </c>
      <c r="C733" s="391"/>
      <c r="D733" s="386"/>
      <c r="E733" s="370"/>
      <c r="F733" s="391"/>
      <c r="G733" s="391"/>
      <c r="H733" s="572"/>
      <c r="I733" s="572"/>
    </row>
    <row r="734" spans="1:9" ht="40.15" customHeight="1">
      <c r="A734" s="319" t="s">
        <v>72</v>
      </c>
      <c r="B734" s="819" t="s">
        <v>71</v>
      </c>
      <c r="C734" s="816"/>
      <c r="D734" s="816"/>
      <c r="E734" s="816"/>
      <c r="F734" s="816"/>
      <c r="G734" s="816"/>
      <c r="H734" s="585">
        <f>SUM(D735:D739)</f>
        <v>8</v>
      </c>
      <c r="I734" s="587">
        <f>COUNT(D735:D739)*2</f>
        <v>8</v>
      </c>
    </row>
    <row r="735" spans="1:9" ht="45">
      <c r="A735" s="366" t="s">
        <v>70</v>
      </c>
      <c r="B735" s="371" t="s">
        <v>69</v>
      </c>
      <c r="C735" s="371" t="s">
        <v>68</v>
      </c>
      <c r="D735" s="15">
        <v>2</v>
      </c>
      <c r="E735" s="370" t="s">
        <v>49</v>
      </c>
      <c r="F735" s="513"/>
      <c r="G735" s="466"/>
      <c r="H735" s="585"/>
      <c r="I735" s="587"/>
    </row>
    <row r="736" spans="1:9" ht="30">
      <c r="A736" s="366"/>
      <c r="B736" s="371"/>
      <c r="C736" s="371" t="s">
        <v>67</v>
      </c>
      <c r="D736" s="15">
        <v>2</v>
      </c>
      <c r="E736" s="370" t="s">
        <v>49</v>
      </c>
      <c r="F736" s="513"/>
      <c r="G736" s="466"/>
      <c r="H736" s="585"/>
      <c r="I736" s="587"/>
    </row>
    <row r="737" spans="1:9" ht="30">
      <c r="A737" s="366"/>
      <c r="B737" s="371"/>
      <c r="C737" s="371" t="s">
        <v>66</v>
      </c>
      <c r="D737" s="15">
        <v>2</v>
      </c>
      <c r="E737" s="370" t="s">
        <v>49</v>
      </c>
      <c r="F737" s="513"/>
      <c r="G737" s="466"/>
      <c r="H737" s="585"/>
      <c r="I737" s="587"/>
    </row>
    <row r="738" spans="1:9" ht="45" hidden="1">
      <c r="A738" s="378"/>
      <c r="B738" s="371"/>
      <c r="C738" s="381" t="s">
        <v>65</v>
      </c>
      <c r="D738" s="15"/>
      <c r="E738" s="370" t="s">
        <v>49</v>
      </c>
      <c r="F738" s="381" t="s">
        <v>64</v>
      </c>
      <c r="G738" s="466"/>
      <c r="H738" s="570"/>
      <c r="I738" s="571"/>
    </row>
    <row r="739" spans="1:9" ht="30">
      <c r="A739" s="366"/>
      <c r="B739" s="371"/>
      <c r="C739" s="381" t="s">
        <v>63</v>
      </c>
      <c r="D739" s="15">
        <v>2</v>
      </c>
      <c r="E739" s="370" t="s">
        <v>49</v>
      </c>
      <c r="F739" s="391"/>
      <c r="G739" s="466"/>
      <c r="H739" s="585"/>
      <c r="I739" s="587"/>
    </row>
    <row r="740" spans="1:9" ht="45" hidden="1">
      <c r="A740" s="378" t="s">
        <v>62</v>
      </c>
      <c r="B740" s="371" t="s">
        <v>61</v>
      </c>
      <c r="C740" s="391"/>
      <c r="D740" s="386"/>
      <c r="E740" s="370"/>
      <c r="F740" s="391"/>
      <c r="G740" s="391"/>
      <c r="H740" s="572"/>
      <c r="I740" s="572"/>
    </row>
    <row r="741" spans="1:9" ht="40.15" customHeight="1">
      <c r="A741" s="319" t="s">
        <v>60</v>
      </c>
      <c r="B741" s="819" t="s">
        <v>59</v>
      </c>
      <c r="C741" s="816"/>
      <c r="D741" s="816"/>
      <c r="E741" s="816"/>
      <c r="F741" s="816"/>
      <c r="G741" s="816"/>
      <c r="H741" s="585">
        <f>SUM(D742:D749)</f>
        <v>12</v>
      </c>
      <c r="I741" s="587">
        <f>COUNT(D742:D748)*2</f>
        <v>12</v>
      </c>
    </row>
    <row r="742" spans="1:9" ht="51" customHeight="1">
      <c r="A742" s="366" t="s">
        <v>58</v>
      </c>
      <c r="B742" s="371" t="s">
        <v>57</v>
      </c>
      <c r="C742" s="371" t="s">
        <v>56</v>
      </c>
      <c r="D742" s="15">
        <v>2</v>
      </c>
      <c r="E742" s="370" t="s">
        <v>49</v>
      </c>
      <c r="F742" s="391"/>
      <c r="G742" s="466"/>
      <c r="H742" s="585"/>
      <c r="I742" s="587"/>
    </row>
    <row r="743" spans="1:9" ht="30">
      <c r="A743" s="366"/>
      <c r="B743" s="371"/>
      <c r="C743" s="371" t="s">
        <v>55</v>
      </c>
      <c r="D743" s="15">
        <v>2</v>
      </c>
      <c r="E743" s="370" t="s">
        <v>49</v>
      </c>
      <c r="F743" s="391"/>
      <c r="G743" s="466"/>
      <c r="H743" s="585"/>
      <c r="I743" s="587"/>
    </row>
    <row r="744" spans="1:9" hidden="1">
      <c r="A744" s="378"/>
      <c r="B744" s="371"/>
      <c r="C744" s="371" t="s">
        <v>54</v>
      </c>
      <c r="D744" s="15"/>
      <c r="E744" s="370" t="s">
        <v>49</v>
      </c>
      <c r="F744" s="391"/>
      <c r="G744" s="466"/>
      <c r="H744" s="570"/>
      <c r="I744" s="571"/>
    </row>
    <row r="745" spans="1:9" ht="34.5" customHeight="1">
      <c r="A745" s="366"/>
      <c r="B745" s="371"/>
      <c r="C745" s="371" t="s">
        <v>53</v>
      </c>
      <c r="D745" s="15">
        <v>2</v>
      </c>
      <c r="E745" s="370" t="s">
        <v>49</v>
      </c>
      <c r="F745" s="391"/>
      <c r="G745" s="466"/>
      <c r="H745" s="585"/>
      <c r="I745" s="587"/>
    </row>
    <row r="746" spans="1:9" ht="30">
      <c r="A746" s="366"/>
      <c r="B746" s="371"/>
      <c r="C746" s="371" t="s">
        <v>52</v>
      </c>
      <c r="D746" s="15">
        <v>2</v>
      </c>
      <c r="E746" s="370" t="s">
        <v>49</v>
      </c>
      <c r="F746" s="391"/>
      <c r="G746" s="466"/>
      <c r="H746" s="585"/>
      <c r="I746" s="587"/>
    </row>
    <row r="747" spans="1:9" ht="30">
      <c r="A747" s="366"/>
      <c r="B747" s="371"/>
      <c r="C747" s="371" t="s">
        <v>51</v>
      </c>
      <c r="D747" s="15">
        <v>2</v>
      </c>
      <c r="E747" s="370" t="s">
        <v>49</v>
      </c>
      <c r="F747" s="391"/>
      <c r="G747" s="466"/>
      <c r="H747" s="585"/>
      <c r="I747" s="587"/>
    </row>
    <row r="748" spans="1:9" ht="17.25" customHeight="1">
      <c r="A748" s="447"/>
      <c r="B748" s="368"/>
      <c r="C748" s="371" t="s">
        <v>50</v>
      </c>
      <c r="D748" s="15">
        <v>2</v>
      </c>
      <c r="E748" s="370" t="s">
        <v>49</v>
      </c>
      <c r="F748" s="391"/>
      <c r="G748" s="466"/>
      <c r="H748" s="585"/>
      <c r="I748" s="587"/>
    </row>
    <row r="749" spans="1:9" ht="45" hidden="1">
      <c r="A749" s="448" t="s">
        <v>48</v>
      </c>
      <c r="B749" s="368" t="s">
        <v>47</v>
      </c>
      <c r="C749" s="391"/>
      <c r="D749" s="391"/>
      <c r="E749" s="370"/>
      <c r="F749" s="391"/>
      <c r="G749" s="391"/>
      <c r="H749" s="572"/>
      <c r="I749" s="572"/>
    </row>
    <row r="751" spans="1:9">
      <c r="A751" s="573"/>
      <c r="B751" s="572"/>
      <c r="C751" s="572"/>
      <c r="D751" s="572"/>
      <c r="E751" s="572"/>
      <c r="F751" s="572"/>
      <c r="G751" s="572"/>
    </row>
    <row r="752" spans="1:9">
      <c r="A752" s="573"/>
      <c r="B752" s="572"/>
      <c r="C752" s="572"/>
      <c r="D752" s="572"/>
      <c r="E752" s="572"/>
      <c r="F752" s="572"/>
      <c r="G752" s="572"/>
    </row>
    <row r="753" spans="1:7" ht="46.15" customHeight="1">
      <c r="A753" s="573"/>
      <c r="B753" s="572"/>
      <c r="C753" s="572"/>
      <c r="D753" s="572"/>
      <c r="E753" s="572"/>
      <c r="F753" s="572"/>
      <c r="G753" s="572"/>
    </row>
    <row r="754" spans="1:7" ht="40.15" customHeight="1">
      <c r="A754" s="573"/>
      <c r="B754" s="572"/>
      <c r="C754" s="572"/>
      <c r="D754" s="572"/>
      <c r="E754" s="572"/>
      <c r="F754" s="572"/>
      <c r="G754" s="572"/>
    </row>
    <row r="755" spans="1:7" ht="25.9" customHeight="1">
      <c r="A755" s="573"/>
      <c r="B755" s="572"/>
      <c r="C755" s="572"/>
      <c r="D755" s="572"/>
      <c r="E755" s="572"/>
      <c r="F755" s="572"/>
      <c r="G755" s="572"/>
    </row>
    <row r="756" spans="1:7">
      <c r="A756" s="573"/>
      <c r="B756" s="572"/>
      <c r="C756" s="572"/>
      <c r="D756" s="572"/>
      <c r="E756" s="572"/>
      <c r="F756" s="572"/>
      <c r="G756" s="572"/>
    </row>
    <row r="757" spans="1:7">
      <c r="A757" s="573"/>
      <c r="B757" s="572"/>
      <c r="C757" s="572"/>
      <c r="D757" s="572"/>
      <c r="E757" s="572"/>
      <c r="F757" s="572"/>
      <c r="G757" s="572"/>
    </row>
    <row r="758" spans="1:7">
      <c r="A758" s="573"/>
      <c r="B758" s="572"/>
      <c r="C758" s="572"/>
      <c r="D758" s="572"/>
      <c r="E758" s="572"/>
      <c r="F758" s="572"/>
      <c r="G758" s="572"/>
    </row>
    <row r="759" spans="1:7">
      <c r="A759" s="573"/>
      <c r="B759" s="572"/>
      <c r="C759" s="572"/>
      <c r="D759" s="572"/>
      <c r="E759" s="572"/>
      <c r="F759" s="572"/>
      <c r="G759" s="572"/>
    </row>
    <row r="760" spans="1:7">
      <c r="A760" s="573"/>
      <c r="B760" s="572"/>
      <c r="C760" s="572"/>
      <c r="D760" s="572"/>
      <c r="E760" s="572"/>
      <c r="F760" s="572"/>
      <c r="G760" s="572"/>
    </row>
    <row r="761" spans="1:7">
      <c r="A761" s="573"/>
      <c r="B761" s="572"/>
      <c r="C761" s="572"/>
      <c r="D761" s="572"/>
      <c r="E761" s="572"/>
      <c r="F761" s="572"/>
      <c r="G761" s="572"/>
    </row>
    <row r="762" spans="1:7">
      <c r="A762" s="573"/>
      <c r="B762" s="572"/>
      <c r="C762" s="572"/>
      <c r="D762" s="572"/>
      <c r="E762" s="572"/>
      <c r="F762" s="572"/>
      <c r="G762" s="572"/>
    </row>
    <row r="763" spans="1:7">
      <c r="A763" s="573"/>
      <c r="B763" s="572"/>
      <c r="C763" s="572"/>
      <c r="D763" s="572"/>
      <c r="E763" s="572"/>
      <c r="F763" s="572"/>
      <c r="G763" s="572"/>
    </row>
    <row r="764" spans="1:7">
      <c r="A764" s="573"/>
      <c r="B764" s="572"/>
      <c r="C764" s="572"/>
      <c r="D764" s="572"/>
      <c r="E764" s="572"/>
      <c r="F764" s="572"/>
      <c r="G764" s="572"/>
    </row>
    <row r="765" spans="1:7" ht="73.150000000000006" customHeight="1">
      <c r="A765" s="592"/>
      <c r="B765" s="593"/>
      <c r="C765" s="593"/>
      <c r="D765" s="593"/>
      <c r="E765" s="593"/>
      <c r="F765" s="572"/>
      <c r="G765" s="572"/>
    </row>
    <row r="766" spans="1:7">
      <c r="A766" s="592"/>
      <c r="B766" s="593" t="s">
        <v>46</v>
      </c>
      <c r="C766" s="593" t="s">
        <v>17</v>
      </c>
      <c r="D766" s="593" t="s">
        <v>45</v>
      </c>
      <c r="E766" s="593"/>
      <c r="F766" s="572"/>
      <c r="G766" s="572"/>
    </row>
    <row r="767" spans="1:7">
      <c r="A767" s="592" t="s">
        <v>42</v>
      </c>
      <c r="B767" s="593">
        <f>H42</f>
        <v>94</v>
      </c>
      <c r="C767" s="593">
        <f>I42</f>
        <v>94</v>
      </c>
      <c r="D767" s="594">
        <f>IF(D775=0,0,B767/C767)</f>
        <v>1</v>
      </c>
      <c r="E767" s="593"/>
      <c r="F767" s="572"/>
      <c r="G767" s="572"/>
    </row>
    <row r="768" spans="1:7">
      <c r="A768" s="592" t="s">
        <v>40</v>
      </c>
      <c r="B768" s="593">
        <f>H114</f>
        <v>74</v>
      </c>
      <c r="C768" s="593">
        <f>I114</f>
        <v>74</v>
      </c>
      <c r="D768" s="594">
        <f>IF(D775=0,0,B768/C768)</f>
        <v>1</v>
      </c>
      <c r="E768" s="593"/>
      <c r="F768" s="572"/>
      <c r="G768" s="572"/>
    </row>
    <row r="769" spans="1:7">
      <c r="A769" s="592" t="s">
        <v>38</v>
      </c>
      <c r="B769" s="593">
        <f>H176</f>
        <v>152</v>
      </c>
      <c r="C769" s="593">
        <f>I176</f>
        <v>152</v>
      </c>
      <c r="D769" s="594">
        <f>IF(D775=0,0,B769/C769)</f>
        <v>1</v>
      </c>
      <c r="E769" s="593"/>
      <c r="F769" s="572"/>
      <c r="G769" s="572"/>
    </row>
    <row r="770" spans="1:7">
      <c r="A770" s="592" t="s">
        <v>36</v>
      </c>
      <c r="B770" s="593">
        <f>H272</f>
        <v>86</v>
      </c>
      <c r="C770" s="593">
        <f>I272</f>
        <v>86</v>
      </c>
      <c r="D770" s="594">
        <f>IF(D775=0,0,B770/C770)</f>
        <v>1</v>
      </c>
      <c r="E770" s="593"/>
      <c r="F770" s="572"/>
      <c r="G770" s="572"/>
    </row>
    <row r="771" spans="1:7">
      <c r="A771" s="592" t="s">
        <v>34</v>
      </c>
      <c r="B771" s="593">
        <f>H346</f>
        <v>166</v>
      </c>
      <c r="C771" s="593">
        <f>I346</f>
        <v>166</v>
      </c>
      <c r="D771" s="594">
        <f>IF(D775=0,0,B771/C771)</f>
        <v>1</v>
      </c>
      <c r="E771" s="593"/>
      <c r="F771" s="572"/>
      <c r="G771" s="572"/>
    </row>
    <row r="772" spans="1:7">
      <c r="A772" s="592" t="s">
        <v>31</v>
      </c>
      <c r="B772" s="593">
        <f>H579</f>
        <v>100</v>
      </c>
      <c r="C772" s="593">
        <f>I579</f>
        <v>100</v>
      </c>
      <c r="D772" s="594">
        <f>IF(D775=0,0,B772/C772)</f>
        <v>1</v>
      </c>
      <c r="E772" s="593"/>
      <c r="F772" s="572"/>
      <c r="G772" s="572"/>
    </row>
    <row r="773" spans="1:7">
      <c r="A773" s="592" t="s">
        <v>30</v>
      </c>
      <c r="B773" s="593">
        <f>H641</f>
        <v>80</v>
      </c>
      <c r="C773" s="593">
        <f>I641</f>
        <v>80</v>
      </c>
      <c r="D773" s="594">
        <f>IF(D775=0,0,B773/C773)</f>
        <v>1</v>
      </c>
      <c r="E773" s="593"/>
      <c r="F773" s="572"/>
      <c r="G773" s="572"/>
    </row>
    <row r="774" spans="1:7">
      <c r="A774" s="592" t="s">
        <v>28</v>
      </c>
      <c r="B774" s="593">
        <f>H711</f>
        <v>48</v>
      </c>
      <c r="C774" s="593">
        <f>I711</f>
        <v>48</v>
      </c>
      <c r="D774" s="594">
        <f>IF(D775=0,0,B774/C774)</f>
        <v>1</v>
      </c>
      <c r="E774" s="593"/>
      <c r="F774" s="572"/>
      <c r="G774" s="572"/>
    </row>
    <row r="775" spans="1:7">
      <c r="A775" s="592" t="s">
        <v>44</v>
      </c>
      <c r="B775" s="593">
        <f>IF(H2=0,0,SUM(B767:B774))</f>
        <v>800</v>
      </c>
      <c r="C775" s="593">
        <f>IF(H2=0,0,SUM(C767:C774))</f>
        <v>800</v>
      </c>
      <c r="D775" s="594">
        <f>IF(H2=0,0,B775/C775)</f>
        <v>1</v>
      </c>
      <c r="E775" s="593"/>
      <c r="F775" s="572"/>
      <c r="G775" s="572"/>
    </row>
    <row r="776" spans="1:7" ht="46.15" customHeight="1">
      <c r="A776" s="592"/>
      <c r="B776" s="593"/>
      <c r="C776" s="593"/>
      <c r="D776" s="593"/>
      <c r="E776" s="593"/>
      <c r="F776" s="572"/>
      <c r="G776" s="572"/>
    </row>
    <row r="777" spans="1:7">
      <c r="A777" s="592"/>
      <c r="B777" s="593"/>
      <c r="C777" s="593"/>
      <c r="D777" s="593"/>
      <c r="E777" s="593"/>
      <c r="F777" s="572"/>
      <c r="G777" s="572"/>
    </row>
    <row r="778" spans="1:7">
      <c r="A778" s="592">
        <v>0</v>
      </c>
      <c r="B778" s="593"/>
      <c r="C778" s="593"/>
      <c r="D778" s="593"/>
      <c r="E778" s="593"/>
      <c r="F778" s="572"/>
      <c r="G778" s="572"/>
    </row>
    <row r="779" spans="1:7">
      <c r="A779" s="346">
        <v>1</v>
      </c>
      <c r="B779" s="591"/>
      <c r="C779" s="591"/>
      <c r="D779" s="591"/>
      <c r="E779" s="591"/>
      <c r="F779" s="572"/>
      <c r="G779" s="572"/>
    </row>
    <row r="780" spans="1:7">
      <c r="A780" s="346">
        <v>2</v>
      </c>
      <c r="B780" s="591"/>
      <c r="C780" s="591"/>
      <c r="D780" s="591"/>
      <c r="E780" s="591"/>
      <c r="F780" s="572"/>
      <c r="G780" s="572"/>
    </row>
    <row r="781" spans="1:7">
      <c r="B781" s="591"/>
      <c r="C781" s="591"/>
      <c r="D781" s="591"/>
      <c r="E781" s="591"/>
      <c r="F781" s="572"/>
      <c r="G781" s="572"/>
    </row>
    <row r="782" spans="1:7">
      <c r="B782" s="591"/>
      <c r="C782" s="591"/>
      <c r="D782" s="591"/>
      <c r="E782" s="591"/>
      <c r="F782" s="572"/>
      <c r="G782" s="572"/>
    </row>
    <row r="783" spans="1:7">
      <c r="B783" s="591"/>
      <c r="C783" s="591"/>
      <c r="D783" s="591"/>
      <c r="E783" s="591"/>
      <c r="F783" s="591"/>
    </row>
    <row r="784" spans="1:7">
      <c r="B784" s="591"/>
      <c r="C784" s="591"/>
      <c r="D784" s="591"/>
      <c r="E784" s="591"/>
    </row>
    <row r="785" spans="2:5">
      <c r="B785" s="591"/>
      <c r="C785" s="591"/>
      <c r="D785" s="591"/>
      <c r="E785" s="591"/>
    </row>
    <row r="786" spans="2:5">
      <c r="B786" s="591"/>
      <c r="C786" s="591"/>
      <c r="D786" s="591"/>
      <c r="E786" s="591"/>
    </row>
  </sheetData>
  <sheetProtection algorithmName="SHA-512" hashValue="r8hj9PBEUJJeMDK3H9cRsq14wWbvvwcwISP1fYWzTfPmAtbANKZNfG5VKnCYuRMs1t0EzV/VK6iUiCwfYeWTIQ==" saltValue="ph6cqmJbB7U4uPPg20SrDA==" spinCount="100000" sheet="1" objects="1" scenarios="1"/>
  <protectedRanges>
    <protectedRange sqref="G253:G270" name="Range2"/>
    <protectedRange sqref="D253:D270" name="Range1"/>
    <protectedRange sqref="D633:D637" name="Range4"/>
    <protectedRange sqref="D638:D640" name="Range4_1"/>
    <protectedRange sqref="D686:D687" name="Range6"/>
    <protectedRange sqref="D688" name="Range6_1"/>
  </protectedRanges>
  <autoFilter ref="A41:G749" xr:uid="{00000000-0009-0000-0000-000002000000}">
    <filterColumn colId="0">
      <colorFilter dxfId="26"/>
    </filterColumn>
  </autoFilter>
  <customSheetViews>
    <customSheetView guid="{5A5334BF-4161-4474-AB11-E32AC1D8DA20}" scale="80" filter="1" showAutoFilter="1" topLeftCell="A672">
      <selection activeCell="D540" sqref="D540"/>
      <pageMargins left="0.7" right="0.7" top="0.75" bottom="0.75" header="0.3" footer="0.3"/>
      <pageSetup paperSize="9" scale="60" orientation="portrait"/>
      <headerFooter>
        <oddHeader xml:space="preserve">&amp;LChecklist No - 2&amp;COutdoor Department&amp;RVersion - NHSRC/ 3.0 </oddHeader>
        <oddFooter>Page &amp;P</oddFooter>
      </headerFooter>
      <autoFilter ref="A14:G685" xr:uid="{00000000-0000-0000-0000-000000000000}">
        <filterColumn colId="0">
          <colorFilter dxfId="25"/>
        </filterColumn>
      </autoFilter>
    </customSheetView>
  </customSheetViews>
  <mergeCells count="132">
    <mergeCell ref="F9:I16"/>
    <mergeCell ref="A38:I39"/>
    <mergeCell ref="B35:I35"/>
    <mergeCell ref="B28:I28"/>
    <mergeCell ref="B29:I29"/>
    <mergeCell ref="A40:G40"/>
    <mergeCell ref="B36:I36"/>
    <mergeCell ref="B37:I37"/>
    <mergeCell ref="B30:I30"/>
    <mergeCell ref="B31:I31"/>
    <mergeCell ref="B32:I32"/>
    <mergeCell ref="B33:I33"/>
    <mergeCell ref="B34:I34"/>
    <mergeCell ref="B23:I23"/>
    <mergeCell ref="B24:I24"/>
    <mergeCell ref="B25:I25"/>
    <mergeCell ref="B26:I26"/>
    <mergeCell ref="B27:I27"/>
    <mergeCell ref="B18:I18"/>
    <mergeCell ref="B19:I19"/>
    <mergeCell ref="B20:I20"/>
    <mergeCell ref="B21:I21"/>
    <mergeCell ref="B22:I22"/>
    <mergeCell ref="A17:I17"/>
    <mergeCell ref="B8:E8"/>
    <mergeCell ref="A7:I7"/>
    <mergeCell ref="F8:I8"/>
    <mergeCell ref="C12:E12"/>
    <mergeCell ref="C13:E13"/>
    <mergeCell ref="C14:E14"/>
    <mergeCell ref="C15:E15"/>
    <mergeCell ref="C16:E16"/>
    <mergeCell ref="A1:I1"/>
    <mergeCell ref="A2:G2"/>
    <mergeCell ref="H2:I2"/>
    <mergeCell ref="A3:I3"/>
    <mergeCell ref="A4:B4"/>
    <mergeCell ref="C4:E4"/>
    <mergeCell ref="G4:I4"/>
    <mergeCell ref="A5:B5"/>
    <mergeCell ref="C5:E5"/>
    <mergeCell ref="G5:I5"/>
    <mergeCell ref="A6:B6"/>
    <mergeCell ref="C6:E6"/>
    <mergeCell ref="G6:I6"/>
    <mergeCell ref="C9:E9"/>
    <mergeCell ref="C10:E10"/>
    <mergeCell ref="C11:E11"/>
    <mergeCell ref="B645:G645"/>
    <mergeCell ref="B684:G684"/>
    <mergeCell ref="B689:G689"/>
    <mergeCell ref="B712:G712"/>
    <mergeCell ref="B721:G721"/>
    <mergeCell ref="B649:G649"/>
    <mergeCell ref="B734:G734"/>
    <mergeCell ref="B741:G741"/>
    <mergeCell ref="B711:G711"/>
    <mergeCell ref="B655:G655"/>
    <mergeCell ref="B673:G673"/>
    <mergeCell ref="B677:G677"/>
    <mergeCell ref="B693:G693"/>
    <mergeCell ref="B700:G700"/>
    <mergeCell ref="B642:G642"/>
    <mergeCell ref="B540:G540"/>
    <mergeCell ref="B429:G429"/>
    <mergeCell ref="B440:G440"/>
    <mergeCell ref="B444:G444"/>
    <mergeCell ref="B449:G449"/>
    <mergeCell ref="B454:G454"/>
    <mergeCell ref="B455:G455"/>
    <mergeCell ref="B481:G481"/>
    <mergeCell ref="B486:G486"/>
    <mergeCell ref="B492:G492"/>
    <mergeCell ref="B517:G517"/>
    <mergeCell ref="B524:G524"/>
    <mergeCell ref="B541:G541"/>
    <mergeCell ref="B579:G579"/>
    <mergeCell ref="B580:G580"/>
    <mergeCell ref="B588:G588"/>
    <mergeCell ref="B598:G598"/>
    <mergeCell ref="B603:G603"/>
    <mergeCell ref="B613:G613"/>
    <mergeCell ref="B626:G626"/>
    <mergeCell ref="B641:G641"/>
    <mergeCell ref="B425:G425"/>
    <mergeCell ref="B347:G347"/>
    <mergeCell ref="B361:G361"/>
    <mergeCell ref="B364:G364"/>
    <mergeCell ref="B374:G374"/>
    <mergeCell ref="B380:G380"/>
    <mergeCell ref="B383:G383"/>
    <mergeCell ref="B390:G390"/>
    <mergeCell ref="B278:G278"/>
    <mergeCell ref="B293:G293"/>
    <mergeCell ref="B303:G303"/>
    <mergeCell ref="B316:G316"/>
    <mergeCell ref="B320:G320"/>
    <mergeCell ref="B343:G343"/>
    <mergeCell ref="B400:G400"/>
    <mergeCell ref="B409:G409"/>
    <mergeCell ref="B414:G414"/>
    <mergeCell ref="B418:G418"/>
    <mergeCell ref="B346:G346"/>
    <mergeCell ref="B324:G324"/>
    <mergeCell ref="B328:G328"/>
    <mergeCell ref="B331:G331"/>
    <mergeCell ref="B334:G334"/>
    <mergeCell ref="B338:G338"/>
    <mergeCell ref="B273:G273"/>
    <mergeCell ref="B143:G143"/>
    <mergeCell ref="B150:G150"/>
    <mergeCell ref="B157:G157"/>
    <mergeCell ref="B176:G176"/>
    <mergeCell ref="B177:G177"/>
    <mergeCell ref="B202:G202"/>
    <mergeCell ref="B208:G208"/>
    <mergeCell ref="B214:G214"/>
    <mergeCell ref="B232:G232"/>
    <mergeCell ref="B272:G272"/>
    <mergeCell ref="B238:G238"/>
    <mergeCell ref="B164:G164"/>
    <mergeCell ref="B252:G252"/>
    <mergeCell ref="B130:G130"/>
    <mergeCell ref="B42:G42"/>
    <mergeCell ref="B43:G43"/>
    <mergeCell ref="B72:G72"/>
    <mergeCell ref="B79:G79"/>
    <mergeCell ref="B84:G84"/>
    <mergeCell ref="B103:G103"/>
    <mergeCell ref="B111:G111"/>
    <mergeCell ref="B114:G114"/>
    <mergeCell ref="B115:G115"/>
  </mergeCells>
  <phoneticPr fontId="46" type="noConversion"/>
  <dataValidations count="5">
    <dataValidation type="list" allowBlank="1" showInputMessage="1" showErrorMessage="1" sqref="D776:D1048576 D165:D251 D41 D44:D163 D253:D626 D641:D683 D685 D689 D701:D766 D694:D699" xr:uid="{00000000-0002-0000-0200-000000000000}">
      <formula1>$A$778:$A$780</formula1>
    </dataValidation>
    <dataValidation type="list" allowBlank="1" showInputMessage="1" showErrorMessage="1" sqref="D627:D640 D686:D688" xr:uid="{F0A8A4E4-61E3-4073-97FC-3BD65CDC7094}">
      <formula1>$A$816:$A$818</formula1>
    </dataValidation>
    <dataValidation type="list" allowBlank="1" showInputMessage="1" showErrorMessage="1" sqref="D684" xr:uid="{0B489C97-49D4-4CC1-9815-CF621F829DB0}">
      <formula1>$A$711:$A$715</formula1>
    </dataValidation>
    <dataValidation type="list" allowBlank="1" showInputMessage="1" showErrorMessage="1" sqref="D690:D692" xr:uid="{F37C7381-BCB1-46CB-97C5-6C05991A093E}">
      <formula1>$A$818:$A$820</formula1>
    </dataValidation>
    <dataValidation type="list" allowBlank="1" showInputMessage="1" showErrorMessage="1" sqref="D694:D699" xr:uid="{13EA9B66-8389-4295-98CC-E1F9746333BC}">
      <formula1>$A$736:$A$738</formula1>
    </dataValidation>
  </dataValidations>
  <pageMargins left="0.70866141732283472" right="0.70866141732283472" top="0.74803149606299213" bottom="0.74803149606299213" header="0.31496062992125984" footer="0.31496062992125984"/>
  <pageSetup paperSize="9" scale="55" orientation="portrait" r:id="rId1"/>
  <headerFooter>
    <oddHeader xml:space="preserve">&amp;LChecklist No - 2&amp;COutdoor Department&amp;RVersion - NHSRC/ 3.0 </oddHeader>
    <oddFooter>Page &amp;P</oddFooter>
  </headerFooter>
  <extLst>
    <ext xmlns:mx="http://schemas.microsoft.com/office/mac/excel/2008/main" uri="{64002731-A6B0-56B0-2670-7721B7C09600}">
      <mx:PLV Mode="1"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filterMode="1"/>
  <dimension ref="A1:I673"/>
  <sheetViews>
    <sheetView topLeftCell="A7" zoomScale="70" zoomScaleNormal="70" zoomScalePageLayoutView="50" workbookViewId="0">
      <selection activeCell="M605" sqref="M605"/>
    </sheetView>
  </sheetViews>
  <sheetFormatPr defaultColWidth="9.140625" defaultRowHeight="15.75"/>
  <cols>
    <col min="1" max="1" width="13.140625" style="232" customWidth="1"/>
    <col min="2" max="2" width="31.28515625" style="8" customWidth="1"/>
    <col min="3" max="3" width="29.42578125" style="8" customWidth="1"/>
    <col min="4" max="4" width="7.7109375" style="8" customWidth="1"/>
    <col min="5" max="5" width="9.28515625" style="9" customWidth="1"/>
    <col min="6" max="6" width="32" style="8" customWidth="1"/>
    <col min="7" max="7" width="30.7109375" style="8" customWidth="1"/>
    <col min="8" max="8" width="5.5703125" style="11" customWidth="1"/>
    <col min="9" max="9" width="5.140625" style="11" customWidth="1"/>
    <col min="10" max="16384" width="9.140625" style="8"/>
  </cols>
  <sheetData>
    <row r="1" spans="1:9" ht="33.75">
      <c r="A1" s="725" t="s">
        <v>4733</v>
      </c>
      <c r="B1" s="726"/>
      <c r="C1" s="726"/>
      <c r="D1" s="726"/>
      <c r="E1" s="726"/>
      <c r="F1" s="726"/>
      <c r="G1" s="726"/>
      <c r="H1" s="839"/>
      <c r="I1" s="840"/>
    </row>
    <row r="2" spans="1:9" ht="33.75">
      <c r="A2" s="725" t="s">
        <v>4751</v>
      </c>
      <c r="B2" s="726"/>
      <c r="C2" s="726"/>
      <c r="D2" s="726"/>
      <c r="E2" s="726"/>
      <c r="F2" s="726"/>
      <c r="G2" s="726"/>
      <c r="H2" s="776">
        <v>3</v>
      </c>
      <c r="I2" s="777"/>
    </row>
    <row r="3" spans="1:9" ht="28.5">
      <c r="A3" s="731" t="s">
        <v>4735</v>
      </c>
      <c r="B3" s="731"/>
      <c r="C3" s="731"/>
      <c r="D3" s="731"/>
      <c r="E3" s="731"/>
      <c r="F3" s="731"/>
      <c r="G3" s="731"/>
      <c r="H3" s="841"/>
      <c r="I3" s="841"/>
    </row>
    <row r="4" spans="1:9" ht="28.5">
      <c r="A4" s="811" t="s">
        <v>4730</v>
      </c>
      <c r="B4" s="811"/>
      <c r="C4" s="741"/>
      <c r="D4" s="741"/>
      <c r="E4" s="741"/>
      <c r="F4" s="453" t="s">
        <v>4739</v>
      </c>
      <c r="G4" s="741"/>
      <c r="H4" s="842"/>
      <c r="I4" s="842"/>
    </row>
    <row r="5" spans="1:9" ht="28.5">
      <c r="A5" s="812" t="s">
        <v>4731</v>
      </c>
      <c r="B5" s="813"/>
      <c r="C5" s="814"/>
      <c r="D5" s="814"/>
      <c r="E5" s="814"/>
      <c r="F5" s="454" t="s">
        <v>4744</v>
      </c>
      <c r="G5" s="741"/>
      <c r="H5" s="842"/>
      <c r="I5" s="842"/>
    </row>
    <row r="6" spans="1:9" ht="42">
      <c r="A6" s="743" t="s">
        <v>4741</v>
      </c>
      <c r="B6" s="743"/>
      <c r="C6" s="744"/>
      <c r="D6" s="744"/>
      <c r="E6" s="744"/>
      <c r="F6" s="454" t="s">
        <v>4740</v>
      </c>
      <c r="G6" s="741"/>
      <c r="H6" s="842"/>
      <c r="I6" s="842"/>
    </row>
    <row r="7" spans="1:9" ht="33.75">
      <c r="A7" s="898" t="s">
        <v>4750</v>
      </c>
      <c r="B7" s="899"/>
      <c r="C7" s="899"/>
      <c r="D7" s="899"/>
      <c r="E7" s="899"/>
      <c r="F7" s="899"/>
      <c r="G7" s="899"/>
      <c r="H7" s="899"/>
      <c r="I7" s="899"/>
    </row>
    <row r="8" spans="1:9" ht="33.6" customHeight="1">
      <c r="A8" s="896" t="s">
        <v>43</v>
      </c>
      <c r="B8" s="896"/>
      <c r="C8" s="896"/>
      <c r="D8" s="882" t="s">
        <v>4752</v>
      </c>
      <c r="E8" s="882"/>
      <c r="F8" s="882"/>
      <c r="G8" s="882"/>
      <c r="H8" s="883"/>
      <c r="I8" s="883"/>
    </row>
    <row r="9" spans="1:9" ht="33.6" customHeight="1">
      <c r="A9" s="470" t="s">
        <v>42</v>
      </c>
      <c r="B9" s="472" t="s">
        <v>41</v>
      </c>
      <c r="C9" s="473">
        <f>IPD!D648</f>
        <v>1</v>
      </c>
      <c r="D9" s="884">
        <f>D656</f>
        <v>1</v>
      </c>
      <c r="E9" s="885"/>
      <c r="F9" s="885"/>
      <c r="G9" s="885"/>
      <c r="H9" s="886"/>
      <c r="I9" s="887"/>
    </row>
    <row r="10" spans="1:9" ht="33.6" customHeight="1">
      <c r="A10" s="470" t="s">
        <v>40</v>
      </c>
      <c r="B10" s="472" t="s">
        <v>39</v>
      </c>
      <c r="C10" s="473">
        <f>IPD!D649</f>
        <v>1</v>
      </c>
      <c r="D10" s="888"/>
      <c r="E10" s="889"/>
      <c r="F10" s="889"/>
      <c r="G10" s="889"/>
      <c r="H10" s="890"/>
      <c r="I10" s="891"/>
    </row>
    <row r="11" spans="1:9" ht="33.6" customHeight="1">
      <c r="A11" s="470" t="s">
        <v>38</v>
      </c>
      <c r="B11" s="472" t="s">
        <v>37</v>
      </c>
      <c r="C11" s="473">
        <f>IPD!D650</f>
        <v>1</v>
      </c>
      <c r="D11" s="888"/>
      <c r="E11" s="889"/>
      <c r="F11" s="889"/>
      <c r="G11" s="889"/>
      <c r="H11" s="890"/>
      <c r="I11" s="891"/>
    </row>
    <row r="12" spans="1:9" ht="33.6" customHeight="1">
      <c r="A12" s="470" t="s">
        <v>36</v>
      </c>
      <c r="B12" s="472" t="s">
        <v>35</v>
      </c>
      <c r="C12" s="473">
        <f>IPD!D651</f>
        <v>1</v>
      </c>
      <c r="D12" s="888"/>
      <c r="E12" s="889"/>
      <c r="F12" s="889"/>
      <c r="G12" s="889"/>
      <c r="H12" s="890"/>
      <c r="I12" s="891"/>
    </row>
    <row r="13" spans="1:9" ht="33.6" customHeight="1">
      <c r="A13" s="470" t="s">
        <v>34</v>
      </c>
      <c r="B13" s="472" t="s">
        <v>33</v>
      </c>
      <c r="C13" s="473">
        <f>IPD!D652</f>
        <v>1</v>
      </c>
      <c r="D13" s="888"/>
      <c r="E13" s="889"/>
      <c r="F13" s="889"/>
      <c r="G13" s="889"/>
      <c r="H13" s="890"/>
      <c r="I13" s="891"/>
    </row>
    <row r="14" spans="1:9" ht="33.6" customHeight="1">
      <c r="A14" s="470" t="s">
        <v>31</v>
      </c>
      <c r="B14" s="472" t="s">
        <v>24</v>
      </c>
      <c r="C14" s="473">
        <f>IPD!D653</f>
        <v>1</v>
      </c>
      <c r="D14" s="888"/>
      <c r="E14" s="889"/>
      <c r="F14" s="889"/>
      <c r="G14" s="889"/>
      <c r="H14" s="890"/>
      <c r="I14" s="891"/>
    </row>
    <row r="15" spans="1:9" ht="33.6" customHeight="1">
      <c r="A15" s="470" t="s">
        <v>30</v>
      </c>
      <c r="B15" s="472" t="s">
        <v>29</v>
      </c>
      <c r="C15" s="473">
        <f>IPD!D654</f>
        <v>1</v>
      </c>
      <c r="D15" s="888"/>
      <c r="E15" s="889"/>
      <c r="F15" s="889"/>
      <c r="G15" s="889"/>
      <c r="H15" s="890"/>
      <c r="I15" s="891"/>
    </row>
    <row r="16" spans="1:9" ht="33.6" customHeight="1">
      <c r="A16" s="470" t="s">
        <v>28</v>
      </c>
      <c r="B16" s="472" t="s">
        <v>27</v>
      </c>
      <c r="C16" s="473">
        <f>IPD!D655</f>
        <v>1</v>
      </c>
      <c r="D16" s="892"/>
      <c r="E16" s="893"/>
      <c r="F16" s="893"/>
      <c r="G16" s="893"/>
      <c r="H16" s="894"/>
      <c r="I16" s="895"/>
    </row>
    <row r="17" spans="1:9" ht="33.6" customHeight="1">
      <c r="A17" s="870"/>
      <c r="B17" s="871"/>
      <c r="C17" s="871"/>
      <c r="D17" s="871"/>
      <c r="E17" s="871"/>
      <c r="F17" s="871"/>
      <c r="G17" s="871"/>
      <c r="H17" s="872"/>
      <c r="I17" s="873"/>
    </row>
    <row r="18" spans="1:9" ht="33.6" customHeight="1">
      <c r="A18" s="459"/>
      <c r="B18" s="764" t="s">
        <v>4736</v>
      </c>
      <c r="C18" s="764"/>
      <c r="D18" s="764"/>
      <c r="E18" s="764"/>
      <c r="F18" s="764"/>
      <c r="G18" s="764"/>
      <c r="H18" s="897"/>
      <c r="I18" s="897"/>
    </row>
    <row r="19" spans="1:9" ht="33.6" customHeight="1">
      <c r="A19" s="460">
        <v>1</v>
      </c>
      <c r="B19" s="745"/>
      <c r="C19" s="745"/>
      <c r="D19" s="745"/>
      <c r="E19" s="745"/>
      <c r="F19" s="745"/>
      <c r="G19" s="745"/>
      <c r="H19" s="909"/>
      <c r="I19" s="909"/>
    </row>
    <row r="20" spans="1:9" ht="33.6" customHeight="1">
      <c r="A20" s="460">
        <v>2</v>
      </c>
      <c r="B20" s="745"/>
      <c r="C20" s="745"/>
      <c r="D20" s="745"/>
      <c r="E20" s="745"/>
      <c r="F20" s="745"/>
      <c r="G20" s="745"/>
      <c r="H20" s="909"/>
      <c r="I20" s="909"/>
    </row>
    <row r="21" spans="1:9" ht="33.6" customHeight="1">
      <c r="A21" s="460">
        <v>3</v>
      </c>
      <c r="B21" s="745"/>
      <c r="C21" s="745"/>
      <c r="D21" s="745"/>
      <c r="E21" s="745"/>
      <c r="F21" s="745"/>
      <c r="G21" s="745"/>
      <c r="H21" s="909"/>
      <c r="I21" s="909"/>
    </row>
    <row r="22" spans="1:9" ht="33.6" customHeight="1">
      <c r="A22" s="460">
        <v>4</v>
      </c>
      <c r="B22" s="745"/>
      <c r="C22" s="745"/>
      <c r="D22" s="745"/>
      <c r="E22" s="745"/>
      <c r="F22" s="745"/>
      <c r="G22" s="745"/>
      <c r="H22" s="909"/>
      <c r="I22" s="909"/>
    </row>
    <row r="23" spans="1:9" ht="33.6" customHeight="1">
      <c r="A23" s="460">
        <v>5</v>
      </c>
      <c r="B23" s="745"/>
      <c r="C23" s="745"/>
      <c r="D23" s="745"/>
      <c r="E23" s="745"/>
      <c r="F23" s="745"/>
      <c r="G23" s="745"/>
      <c r="H23" s="909"/>
      <c r="I23" s="909"/>
    </row>
    <row r="24" spans="1:9" ht="33.6" customHeight="1">
      <c r="A24" s="459"/>
      <c r="B24" s="767" t="s">
        <v>4738</v>
      </c>
      <c r="C24" s="768"/>
      <c r="D24" s="768"/>
      <c r="E24" s="768"/>
      <c r="F24" s="768"/>
      <c r="G24" s="768"/>
      <c r="H24" s="868"/>
      <c r="I24" s="869"/>
    </row>
    <row r="25" spans="1:9" ht="33.6" customHeight="1">
      <c r="A25" s="460">
        <v>1</v>
      </c>
      <c r="B25" s="745"/>
      <c r="C25" s="745"/>
      <c r="D25" s="745"/>
      <c r="E25" s="745"/>
      <c r="F25" s="745"/>
      <c r="G25" s="745"/>
      <c r="H25" s="909"/>
      <c r="I25" s="909"/>
    </row>
    <row r="26" spans="1:9" ht="33.6" customHeight="1">
      <c r="A26" s="460">
        <v>2</v>
      </c>
      <c r="B26" s="745"/>
      <c r="C26" s="745"/>
      <c r="D26" s="745"/>
      <c r="E26" s="745"/>
      <c r="F26" s="745"/>
      <c r="G26" s="745"/>
      <c r="H26" s="909"/>
      <c r="I26" s="909"/>
    </row>
    <row r="27" spans="1:9" ht="33.6" customHeight="1">
      <c r="A27" s="460">
        <v>3</v>
      </c>
      <c r="B27" s="745"/>
      <c r="C27" s="745"/>
      <c r="D27" s="745"/>
      <c r="E27" s="745"/>
      <c r="F27" s="745"/>
      <c r="G27" s="745"/>
      <c r="H27" s="909"/>
      <c r="I27" s="909"/>
    </row>
    <row r="28" spans="1:9" ht="33.6" customHeight="1">
      <c r="A28" s="460">
        <v>4</v>
      </c>
      <c r="B28" s="794"/>
      <c r="C28" s="795"/>
      <c r="D28" s="795"/>
      <c r="E28" s="795"/>
      <c r="F28" s="795"/>
      <c r="G28" s="795"/>
      <c r="H28" s="855"/>
      <c r="I28" s="856"/>
    </row>
    <row r="29" spans="1:9" ht="33.6" customHeight="1">
      <c r="A29" s="460">
        <v>5</v>
      </c>
      <c r="B29" s="794"/>
      <c r="C29" s="795"/>
      <c r="D29" s="795"/>
      <c r="E29" s="795"/>
      <c r="F29" s="795"/>
      <c r="G29" s="795"/>
      <c r="H29" s="855"/>
      <c r="I29" s="856"/>
    </row>
    <row r="30" spans="1:9" ht="33.6" customHeight="1">
      <c r="A30" s="459"/>
      <c r="B30" s="764" t="s">
        <v>4737</v>
      </c>
      <c r="C30" s="764"/>
      <c r="D30" s="764"/>
      <c r="E30" s="764"/>
      <c r="F30" s="764"/>
      <c r="G30" s="764"/>
      <c r="H30" s="897"/>
      <c r="I30" s="897"/>
    </row>
    <row r="31" spans="1:9" ht="33.6" customHeight="1">
      <c r="A31" s="460">
        <v>1</v>
      </c>
      <c r="B31" s="745"/>
      <c r="C31" s="745"/>
      <c r="D31" s="745"/>
      <c r="E31" s="745"/>
      <c r="F31" s="745"/>
      <c r="G31" s="745"/>
      <c r="H31" s="909"/>
      <c r="I31" s="909"/>
    </row>
    <row r="32" spans="1:9" ht="33.6" customHeight="1">
      <c r="A32" s="460">
        <v>2</v>
      </c>
      <c r="B32" s="745"/>
      <c r="C32" s="745"/>
      <c r="D32" s="745"/>
      <c r="E32" s="745"/>
      <c r="F32" s="745"/>
      <c r="G32" s="745"/>
      <c r="H32" s="909"/>
      <c r="I32" s="909"/>
    </row>
    <row r="33" spans="1:9" ht="33.6" customHeight="1">
      <c r="A33" s="460">
        <v>3</v>
      </c>
      <c r="B33" s="745"/>
      <c r="C33" s="745"/>
      <c r="D33" s="745"/>
      <c r="E33" s="745"/>
      <c r="F33" s="745"/>
      <c r="G33" s="745"/>
      <c r="H33" s="909"/>
      <c r="I33" s="909"/>
    </row>
    <row r="34" spans="1:9" ht="33.6" customHeight="1">
      <c r="A34" s="460">
        <v>4</v>
      </c>
      <c r="B34" s="745"/>
      <c r="C34" s="745"/>
      <c r="D34" s="745"/>
      <c r="E34" s="745"/>
      <c r="F34" s="745"/>
      <c r="G34" s="745"/>
      <c r="H34" s="909"/>
      <c r="I34" s="909"/>
    </row>
    <row r="35" spans="1:9" ht="33.6" customHeight="1">
      <c r="A35" s="460">
        <v>5</v>
      </c>
      <c r="B35" s="794"/>
      <c r="C35" s="795"/>
      <c r="D35" s="795"/>
      <c r="E35" s="795"/>
      <c r="F35" s="795"/>
      <c r="G35" s="795"/>
      <c r="H35" s="855"/>
      <c r="I35" s="856"/>
    </row>
    <row r="36" spans="1:9" ht="33.6" customHeight="1">
      <c r="A36" s="459"/>
      <c r="B36" s="860" t="s">
        <v>4742</v>
      </c>
      <c r="C36" s="861"/>
      <c r="D36" s="861"/>
      <c r="E36" s="861"/>
      <c r="F36" s="861"/>
      <c r="G36" s="861"/>
      <c r="H36" s="862"/>
      <c r="I36" s="863"/>
    </row>
    <row r="37" spans="1:9" ht="33.6" customHeight="1">
      <c r="A37" s="459"/>
      <c r="B37" s="747" t="s">
        <v>4743</v>
      </c>
      <c r="C37" s="747"/>
      <c r="D37" s="747"/>
      <c r="E37" s="747"/>
      <c r="F37" s="747"/>
      <c r="G37" s="747"/>
      <c r="H37" s="910"/>
      <c r="I37" s="910"/>
    </row>
    <row r="38" spans="1:9" ht="33.6" customHeight="1">
      <c r="A38" s="772"/>
      <c r="B38" s="772"/>
      <c r="C38" s="772"/>
      <c r="D38" s="772"/>
      <c r="E38" s="772"/>
      <c r="F38" s="772"/>
      <c r="G38" s="772"/>
      <c r="H38" s="854"/>
      <c r="I38" s="854"/>
    </row>
    <row r="39" spans="1:9" ht="33.6" customHeight="1">
      <c r="A39" s="772"/>
      <c r="B39" s="772"/>
      <c r="C39" s="772"/>
      <c r="D39" s="772"/>
      <c r="E39" s="772"/>
      <c r="F39" s="772"/>
      <c r="G39" s="772"/>
      <c r="H39" s="854"/>
      <c r="I39" s="854"/>
    </row>
    <row r="40" spans="1:9" ht="33.6" customHeight="1">
      <c r="A40" s="772"/>
      <c r="B40" s="772"/>
      <c r="C40" s="772"/>
      <c r="D40" s="772"/>
      <c r="E40" s="772"/>
      <c r="F40" s="772"/>
      <c r="G40" s="772"/>
      <c r="H40" s="854"/>
      <c r="I40" s="854"/>
    </row>
    <row r="41" spans="1:9" ht="26.25">
      <c r="A41" s="874" t="s">
        <v>2476</v>
      </c>
      <c r="B41" s="875"/>
      <c r="C41" s="875"/>
      <c r="D41" s="876"/>
      <c r="E41" s="876"/>
      <c r="F41" s="876"/>
      <c r="G41" s="877"/>
    </row>
    <row r="42" spans="1:9" ht="45">
      <c r="A42" s="361" t="s">
        <v>2475</v>
      </c>
      <c r="B42" s="358" t="s">
        <v>1908</v>
      </c>
      <c r="C42" s="353" t="s">
        <v>1784</v>
      </c>
      <c r="D42" s="350" t="s">
        <v>1783</v>
      </c>
      <c r="E42" s="351" t="s">
        <v>1906</v>
      </c>
      <c r="F42" s="353" t="s">
        <v>1782</v>
      </c>
      <c r="G42" s="353" t="s">
        <v>1781</v>
      </c>
    </row>
    <row r="43" spans="1:9" ht="21">
      <c r="A43" s="235"/>
      <c r="B43" s="878" t="s">
        <v>1430</v>
      </c>
      <c r="C43" s="878"/>
      <c r="D43" s="878"/>
      <c r="E43" s="878"/>
      <c r="F43" s="878"/>
      <c r="G43" s="878"/>
      <c r="H43" s="11">
        <f>H44+H75+H95</f>
        <v>36</v>
      </c>
      <c r="I43" s="11">
        <f>I44+I75+I95</f>
        <v>36</v>
      </c>
    </row>
    <row r="44" spans="1:9" ht="18.75">
      <c r="A44" s="18" t="s">
        <v>1429</v>
      </c>
      <c r="B44" s="879" t="s">
        <v>1652</v>
      </c>
      <c r="C44" s="880"/>
      <c r="D44" s="880"/>
      <c r="E44" s="880"/>
      <c r="F44" s="880"/>
      <c r="G44" s="881"/>
      <c r="H44" s="11">
        <f>SUM(D45:D62)</f>
        <v>22</v>
      </c>
      <c r="I44" s="11">
        <f>COUNT(D45:D62)*2</f>
        <v>22</v>
      </c>
    </row>
    <row r="45" spans="1:9" ht="31.5">
      <c r="A45" s="18" t="s">
        <v>1427</v>
      </c>
      <c r="B45" s="41" t="s">
        <v>1426</v>
      </c>
      <c r="C45" s="35" t="s">
        <v>2474</v>
      </c>
      <c r="D45" s="23">
        <v>2</v>
      </c>
      <c r="E45" s="25" t="s">
        <v>110</v>
      </c>
      <c r="F45" s="24"/>
      <c r="G45" s="23"/>
    </row>
    <row r="46" spans="1:9" ht="30">
      <c r="A46" s="18"/>
      <c r="B46" s="41"/>
      <c r="C46" s="35" t="s">
        <v>2473</v>
      </c>
      <c r="D46" s="23">
        <v>2</v>
      </c>
      <c r="E46" s="25" t="s">
        <v>110</v>
      </c>
      <c r="F46" s="24"/>
      <c r="G46" s="23"/>
    </row>
    <row r="47" spans="1:9" ht="31.5">
      <c r="A47" s="18" t="s">
        <v>1423</v>
      </c>
      <c r="B47" s="41" t="s">
        <v>1422</v>
      </c>
      <c r="C47" s="35" t="s">
        <v>2472</v>
      </c>
      <c r="D47" s="23">
        <v>2</v>
      </c>
      <c r="E47" s="25" t="s">
        <v>110</v>
      </c>
      <c r="F47" s="24"/>
      <c r="G47" s="23"/>
    </row>
    <row r="48" spans="1:9" ht="30">
      <c r="A48" s="18"/>
      <c r="B48" s="41"/>
      <c r="C48" s="35" t="s">
        <v>2471</v>
      </c>
      <c r="D48" s="23">
        <v>2</v>
      </c>
      <c r="E48" s="25" t="s">
        <v>110</v>
      </c>
      <c r="F48" s="24"/>
      <c r="G48" s="23"/>
    </row>
    <row r="49" spans="1:7" ht="31.5" hidden="1">
      <c r="A49" s="154" t="s">
        <v>1419</v>
      </c>
      <c r="B49" s="41" t="s">
        <v>1418</v>
      </c>
      <c r="C49" s="21"/>
      <c r="D49" s="24"/>
      <c r="E49" s="25"/>
      <c r="F49" s="24"/>
      <c r="G49" s="24"/>
    </row>
    <row r="50" spans="1:7" ht="31.5" hidden="1">
      <c r="A50" s="20" t="s">
        <v>1415</v>
      </c>
      <c r="B50" s="41" t="s">
        <v>1414</v>
      </c>
      <c r="C50" s="24"/>
      <c r="D50" s="24"/>
      <c r="E50" s="25"/>
      <c r="F50" s="24"/>
      <c r="G50" s="24"/>
    </row>
    <row r="51" spans="1:7" ht="31.5">
      <c r="A51" s="18" t="s">
        <v>1411</v>
      </c>
      <c r="B51" s="41" t="s">
        <v>1410</v>
      </c>
      <c r="C51" s="35" t="s">
        <v>2470</v>
      </c>
      <c r="D51" s="23">
        <v>2</v>
      </c>
      <c r="E51" s="25" t="s">
        <v>110</v>
      </c>
      <c r="F51" s="24"/>
      <c r="G51" s="23"/>
    </row>
    <row r="52" spans="1:7" ht="31.5" hidden="1">
      <c r="A52" s="20" t="s">
        <v>1407</v>
      </c>
      <c r="B52" s="41" t="s">
        <v>1406</v>
      </c>
      <c r="C52" s="24"/>
      <c r="D52" s="24"/>
      <c r="E52" s="25"/>
      <c r="F52" s="24"/>
      <c r="G52" s="24"/>
    </row>
    <row r="53" spans="1:7" ht="31.5">
      <c r="A53" s="18" t="s">
        <v>1401</v>
      </c>
      <c r="B53" s="41" t="s">
        <v>1400</v>
      </c>
      <c r="C53" s="35" t="s">
        <v>2469</v>
      </c>
      <c r="D53" s="23">
        <v>2</v>
      </c>
      <c r="E53" s="25" t="s">
        <v>110</v>
      </c>
      <c r="F53" s="24"/>
      <c r="G53" s="23"/>
    </row>
    <row r="54" spans="1:7" ht="31.5" hidden="1">
      <c r="A54" s="20" t="s">
        <v>1395</v>
      </c>
      <c r="B54" s="41" t="s">
        <v>1394</v>
      </c>
      <c r="C54" s="24"/>
      <c r="D54" s="24"/>
      <c r="E54" s="25"/>
      <c r="F54" s="24"/>
      <c r="G54" s="24"/>
    </row>
    <row r="55" spans="1:7" ht="31.5">
      <c r="A55" s="18" t="s">
        <v>1392</v>
      </c>
      <c r="B55" s="41" t="s">
        <v>1391</v>
      </c>
      <c r="C55" s="35" t="s">
        <v>2468</v>
      </c>
      <c r="D55" s="23">
        <v>2</v>
      </c>
      <c r="E55" s="25" t="s">
        <v>110</v>
      </c>
      <c r="F55" s="24"/>
      <c r="G55" s="23"/>
    </row>
    <row r="56" spans="1:7" ht="31.5" hidden="1">
      <c r="A56" s="20" t="s">
        <v>1389</v>
      </c>
      <c r="B56" s="41" t="s">
        <v>1388</v>
      </c>
      <c r="C56" s="24"/>
      <c r="D56" s="24"/>
      <c r="E56" s="25"/>
      <c r="F56" s="24"/>
      <c r="G56" s="24"/>
    </row>
    <row r="57" spans="1:7" ht="31.5" hidden="1">
      <c r="A57" s="20" t="s">
        <v>1383</v>
      </c>
      <c r="B57" s="41" t="s">
        <v>1382</v>
      </c>
      <c r="C57" s="24"/>
      <c r="D57" s="24"/>
      <c r="E57" s="25"/>
      <c r="F57" s="24"/>
      <c r="G57" s="24"/>
    </row>
    <row r="58" spans="1:7" ht="31.5">
      <c r="A58" s="18" t="s">
        <v>1379</v>
      </c>
      <c r="B58" s="41" t="s">
        <v>1378</v>
      </c>
      <c r="C58" s="16" t="s">
        <v>2467</v>
      </c>
      <c r="D58" s="23">
        <v>2</v>
      </c>
      <c r="E58" s="25" t="s">
        <v>110</v>
      </c>
      <c r="F58" s="24"/>
      <c r="G58" s="23"/>
    </row>
    <row r="59" spans="1:7" ht="31.5" hidden="1">
      <c r="A59" s="20" t="s">
        <v>1375</v>
      </c>
      <c r="B59" s="41" t="s">
        <v>1374</v>
      </c>
      <c r="C59" s="24"/>
      <c r="D59" s="24"/>
      <c r="E59" s="25"/>
      <c r="F59" s="24"/>
      <c r="G59" s="24"/>
    </row>
    <row r="60" spans="1:7" ht="31.5">
      <c r="A60" s="171" t="s">
        <v>1370</v>
      </c>
      <c r="B60" s="41" t="s">
        <v>1369</v>
      </c>
      <c r="C60" s="35" t="s">
        <v>1780</v>
      </c>
      <c r="D60" s="23">
        <v>2</v>
      </c>
      <c r="E60" s="25" t="s">
        <v>110</v>
      </c>
      <c r="F60" s="24"/>
      <c r="G60" s="23"/>
    </row>
    <row r="61" spans="1:7" ht="47.25">
      <c r="A61" s="18" t="s">
        <v>1367</v>
      </c>
      <c r="B61" s="41" t="s">
        <v>1366</v>
      </c>
      <c r="C61" s="35" t="s">
        <v>2466</v>
      </c>
      <c r="D61" s="23">
        <v>2</v>
      </c>
      <c r="E61" s="25" t="s">
        <v>110</v>
      </c>
      <c r="F61" s="24"/>
      <c r="G61" s="23"/>
    </row>
    <row r="62" spans="1:7" ht="31.5">
      <c r="A62" s="18" t="s">
        <v>1358</v>
      </c>
      <c r="B62" s="41" t="s">
        <v>1357</v>
      </c>
      <c r="C62" s="44" t="s">
        <v>2465</v>
      </c>
      <c r="D62" s="23">
        <v>2</v>
      </c>
      <c r="E62" s="25" t="s">
        <v>110</v>
      </c>
      <c r="F62" s="24"/>
      <c r="G62" s="23"/>
    </row>
    <row r="63" spans="1:7" ht="31.5" hidden="1">
      <c r="A63" s="154" t="s">
        <v>1356</v>
      </c>
      <c r="B63" s="41" t="s">
        <v>1355</v>
      </c>
      <c r="C63" s="35"/>
      <c r="D63" s="24"/>
      <c r="E63" s="25"/>
      <c r="F63" s="24"/>
      <c r="G63" s="24"/>
    </row>
    <row r="64" spans="1:7" ht="31.5" hidden="1">
      <c r="A64" s="154" t="s">
        <v>1354</v>
      </c>
      <c r="B64" s="41" t="s">
        <v>1353</v>
      </c>
      <c r="C64" s="21"/>
      <c r="D64" s="24"/>
      <c r="E64" s="25"/>
      <c r="F64" s="24"/>
      <c r="G64" s="24"/>
    </row>
    <row r="65" spans="1:9" ht="40.15" hidden="1" customHeight="1">
      <c r="A65" s="168" t="s">
        <v>1352</v>
      </c>
      <c r="B65" s="879" t="s">
        <v>1651</v>
      </c>
      <c r="C65" s="880"/>
      <c r="D65" s="880"/>
      <c r="E65" s="880"/>
      <c r="F65" s="880"/>
      <c r="G65" s="881"/>
    </row>
    <row r="66" spans="1:9" ht="31.5" hidden="1">
      <c r="A66" s="20" t="s">
        <v>1350</v>
      </c>
      <c r="B66" s="37" t="s">
        <v>1349</v>
      </c>
      <c r="C66" s="24"/>
      <c r="D66" s="24"/>
      <c r="E66" s="25"/>
      <c r="F66" s="24"/>
      <c r="G66" s="24"/>
    </row>
    <row r="67" spans="1:9" ht="31.5" hidden="1">
      <c r="A67" s="20" t="s">
        <v>1348</v>
      </c>
      <c r="B67" s="37" t="s">
        <v>1347</v>
      </c>
      <c r="C67" s="24"/>
      <c r="D67" s="24"/>
      <c r="E67" s="25"/>
      <c r="F67" s="24"/>
      <c r="G67" s="24"/>
    </row>
    <row r="68" spans="1:9" ht="31.5" hidden="1">
      <c r="A68" s="20" t="s">
        <v>1345</v>
      </c>
      <c r="B68" s="37" t="s">
        <v>1344</v>
      </c>
      <c r="C68" s="24"/>
      <c r="D68" s="24"/>
      <c r="E68" s="25"/>
      <c r="F68" s="24"/>
      <c r="G68" s="24"/>
    </row>
    <row r="69" spans="1:9" ht="31.5" hidden="1">
      <c r="A69" s="20" t="s">
        <v>1342</v>
      </c>
      <c r="B69" s="37" t="s">
        <v>1341</v>
      </c>
      <c r="C69" s="24"/>
      <c r="D69" s="24"/>
      <c r="E69" s="25"/>
      <c r="F69" s="24"/>
      <c r="G69" s="24"/>
    </row>
    <row r="70" spans="1:9" ht="31.5" hidden="1">
      <c r="A70" s="20" t="s">
        <v>1339</v>
      </c>
      <c r="B70" s="37" t="s">
        <v>1338</v>
      </c>
      <c r="C70" s="24"/>
      <c r="D70" s="24"/>
      <c r="E70" s="25"/>
      <c r="F70" s="24"/>
      <c r="G70" s="24"/>
    </row>
    <row r="71" spans="1:9" ht="40.15" hidden="1" customHeight="1">
      <c r="A71" s="168" t="s">
        <v>1336</v>
      </c>
      <c r="B71" s="879" t="s">
        <v>1648</v>
      </c>
      <c r="C71" s="880"/>
      <c r="D71" s="880"/>
      <c r="E71" s="880"/>
      <c r="F71" s="880"/>
      <c r="G71" s="881"/>
    </row>
    <row r="72" spans="1:9" ht="31.5" hidden="1">
      <c r="A72" s="154" t="s">
        <v>1334</v>
      </c>
      <c r="B72" s="37" t="s">
        <v>1333</v>
      </c>
      <c r="C72" s="21"/>
      <c r="D72" s="24"/>
      <c r="E72" s="25"/>
      <c r="F72" s="24"/>
      <c r="G72" s="24"/>
    </row>
    <row r="73" spans="1:9" ht="31.5" hidden="1">
      <c r="A73" s="154" t="s">
        <v>1332</v>
      </c>
      <c r="B73" s="37" t="s">
        <v>1331</v>
      </c>
      <c r="C73" s="21"/>
      <c r="D73" s="24"/>
      <c r="E73" s="25"/>
      <c r="F73" s="24"/>
      <c r="G73" s="24"/>
    </row>
    <row r="74" spans="1:9" ht="47.25" hidden="1">
      <c r="A74" s="20" t="s">
        <v>1329</v>
      </c>
      <c r="B74" s="37" t="s">
        <v>1328</v>
      </c>
      <c r="C74" s="24"/>
      <c r="D74" s="24"/>
      <c r="E74" s="25"/>
      <c r="F74" s="24"/>
      <c r="G74" s="24"/>
    </row>
    <row r="75" spans="1:9" ht="18.75">
      <c r="A75" s="18" t="s">
        <v>1325</v>
      </c>
      <c r="B75" s="879" t="s">
        <v>1646</v>
      </c>
      <c r="C75" s="880"/>
      <c r="D75" s="880"/>
      <c r="E75" s="880"/>
      <c r="F75" s="880"/>
      <c r="G75" s="881"/>
      <c r="H75" s="11">
        <f>SUM(D76:D82)</f>
        <v>12</v>
      </c>
      <c r="I75" s="11">
        <f>COUNT(D76:D82)*2</f>
        <v>12</v>
      </c>
    </row>
    <row r="76" spans="1:9" ht="63">
      <c r="A76" s="18" t="s">
        <v>1323</v>
      </c>
      <c r="B76" s="41" t="s">
        <v>1322</v>
      </c>
      <c r="C76" s="21" t="s">
        <v>2464</v>
      </c>
      <c r="D76" s="23">
        <v>2</v>
      </c>
      <c r="E76" s="25" t="s">
        <v>106</v>
      </c>
      <c r="F76" s="16" t="s">
        <v>2463</v>
      </c>
      <c r="G76" s="23"/>
    </row>
    <row r="77" spans="1:9" ht="63">
      <c r="A77" s="18" t="s">
        <v>1319</v>
      </c>
      <c r="B77" s="41" t="s">
        <v>1318</v>
      </c>
      <c r="C77" s="35" t="s">
        <v>2462</v>
      </c>
      <c r="D77" s="23">
        <v>2</v>
      </c>
      <c r="E77" s="25" t="s">
        <v>106</v>
      </c>
      <c r="F77" s="24"/>
      <c r="G77" s="23"/>
    </row>
    <row r="78" spans="1:9" ht="63">
      <c r="A78" s="18" t="s">
        <v>1316</v>
      </c>
      <c r="B78" s="41" t="s">
        <v>1315</v>
      </c>
      <c r="C78" s="35" t="s">
        <v>2461</v>
      </c>
      <c r="D78" s="23">
        <v>2</v>
      </c>
      <c r="E78" s="25" t="s">
        <v>106</v>
      </c>
      <c r="F78" s="24"/>
      <c r="G78" s="23"/>
    </row>
    <row r="79" spans="1:9" ht="47.25">
      <c r="A79" s="18" t="s">
        <v>1313</v>
      </c>
      <c r="B79" s="41" t="s">
        <v>1312</v>
      </c>
      <c r="C79" s="35" t="s">
        <v>2460</v>
      </c>
      <c r="D79" s="23">
        <v>2</v>
      </c>
      <c r="E79" s="25" t="s">
        <v>106</v>
      </c>
      <c r="F79" s="24"/>
      <c r="G79" s="23"/>
    </row>
    <row r="80" spans="1:9" ht="63">
      <c r="A80" s="18" t="s">
        <v>1306</v>
      </c>
      <c r="B80" s="41" t="s">
        <v>1305</v>
      </c>
      <c r="C80" s="35" t="s">
        <v>2459</v>
      </c>
      <c r="D80" s="23">
        <v>2</v>
      </c>
      <c r="E80" s="25" t="s">
        <v>110</v>
      </c>
      <c r="F80" s="24"/>
      <c r="G80" s="23"/>
    </row>
    <row r="81" spans="1:9" ht="47.25" hidden="1">
      <c r="A81" s="20" t="s">
        <v>1300</v>
      </c>
      <c r="B81" s="41" t="s">
        <v>1299</v>
      </c>
      <c r="C81" s="24"/>
      <c r="D81" s="24"/>
      <c r="E81" s="25"/>
      <c r="F81" s="24"/>
      <c r="G81" s="24"/>
    </row>
    <row r="82" spans="1:9" ht="63">
      <c r="A82" s="18" t="s">
        <v>1297</v>
      </c>
      <c r="B82" s="41" t="s">
        <v>1296</v>
      </c>
      <c r="C82" s="35" t="s">
        <v>2458</v>
      </c>
      <c r="D82" s="23">
        <v>2</v>
      </c>
      <c r="E82" s="25" t="s">
        <v>110</v>
      </c>
      <c r="F82" s="24"/>
      <c r="G82" s="23"/>
    </row>
    <row r="83" spans="1:9" ht="110.25" hidden="1">
      <c r="A83" s="20" t="s">
        <v>1294</v>
      </c>
      <c r="B83" s="41" t="s">
        <v>1293</v>
      </c>
      <c r="C83" s="24"/>
      <c r="D83" s="24"/>
      <c r="E83" s="25"/>
      <c r="F83" s="24"/>
      <c r="G83" s="24"/>
    </row>
    <row r="84" spans="1:9" ht="63" hidden="1">
      <c r="A84" s="20" t="s">
        <v>1291</v>
      </c>
      <c r="B84" s="41" t="s">
        <v>1290</v>
      </c>
      <c r="C84" s="24"/>
      <c r="D84" s="24"/>
      <c r="E84" s="25"/>
      <c r="F84" s="24"/>
      <c r="G84" s="24"/>
    </row>
    <row r="85" spans="1:9" ht="47.25" hidden="1">
      <c r="A85" s="20" t="s">
        <v>1289</v>
      </c>
      <c r="B85" s="41" t="s">
        <v>1288</v>
      </c>
      <c r="C85" s="24"/>
      <c r="D85" s="24"/>
      <c r="E85" s="25"/>
      <c r="F85" s="24"/>
      <c r="G85" s="24"/>
    </row>
    <row r="86" spans="1:9" ht="45" hidden="1">
      <c r="A86" s="20" t="s">
        <v>1286</v>
      </c>
      <c r="B86" s="61" t="s">
        <v>1285</v>
      </c>
      <c r="C86" s="24"/>
      <c r="D86" s="24"/>
      <c r="E86" s="25"/>
      <c r="F86" s="24"/>
      <c r="G86" s="24"/>
    </row>
    <row r="87" spans="1:9" ht="40.15" hidden="1" customHeight="1">
      <c r="A87" s="168" t="s">
        <v>1283</v>
      </c>
      <c r="B87" s="879" t="s">
        <v>1645</v>
      </c>
      <c r="C87" s="880"/>
      <c r="D87" s="880"/>
      <c r="E87" s="880"/>
      <c r="F87" s="880"/>
      <c r="G87" s="881"/>
    </row>
    <row r="88" spans="1:9" ht="31.5" hidden="1">
      <c r="A88" s="20" t="s">
        <v>1281</v>
      </c>
      <c r="B88" s="37" t="s">
        <v>1280</v>
      </c>
      <c r="C88" s="24"/>
      <c r="D88" s="24"/>
      <c r="E88" s="25"/>
      <c r="F88" s="24"/>
      <c r="G88" s="24"/>
    </row>
    <row r="89" spans="1:9" ht="31.5" hidden="1">
      <c r="A89" s="20" t="s">
        <v>1279</v>
      </c>
      <c r="B89" s="37" t="s">
        <v>1278</v>
      </c>
      <c r="C89" s="24"/>
      <c r="D89" s="24"/>
      <c r="E89" s="25"/>
      <c r="F89" s="24"/>
      <c r="G89" s="24"/>
    </row>
    <row r="90" spans="1:9" ht="31.5" hidden="1">
      <c r="A90" s="20" t="s">
        <v>1277</v>
      </c>
      <c r="B90" s="37" t="s">
        <v>1276</v>
      </c>
      <c r="C90" s="24"/>
      <c r="D90" s="24"/>
      <c r="E90" s="25"/>
      <c r="F90" s="24"/>
      <c r="G90" s="24"/>
    </row>
    <row r="91" spans="1:9" ht="31.5" hidden="1">
      <c r="A91" s="20" t="s">
        <v>1275</v>
      </c>
      <c r="B91" s="37" t="s">
        <v>1274</v>
      </c>
      <c r="C91" s="24"/>
      <c r="D91" s="24"/>
      <c r="E91" s="25"/>
      <c r="F91" s="24"/>
      <c r="G91" s="24"/>
    </row>
    <row r="92" spans="1:9" ht="31.5" hidden="1">
      <c r="A92" s="20" t="s">
        <v>1273</v>
      </c>
      <c r="B92" s="37" t="s">
        <v>1272</v>
      </c>
      <c r="C92" s="24"/>
      <c r="D92" s="24"/>
      <c r="E92" s="25"/>
      <c r="F92" s="24"/>
      <c r="G92" s="24"/>
    </row>
    <row r="93" spans="1:9" ht="31.5" hidden="1">
      <c r="A93" s="20" t="s">
        <v>1271</v>
      </c>
      <c r="B93" s="37" t="s">
        <v>1270</v>
      </c>
      <c r="C93" s="24"/>
      <c r="D93" s="24"/>
      <c r="E93" s="25"/>
      <c r="F93" s="24"/>
      <c r="G93" s="24"/>
    </row>
    <row r="94" spans="1:9" ht="31.5" hidden="1">
      <c r="A94" s="20" t="s">
        <v>1269</v>
      </c>
      <c r="B94" s="37" t="s">
        <v>1268</v>
      </c>
      <c r="C94" s="24"/>
      <c r="D94" s="24"/>
      <c r="E94" s="25"/>
      <c r="F94" s="24"/>
      <c r="G94" s="24"/>
    </row>
    <row r="95" spans="1:9" ht="18.75">
      <c r="A95" s="242" t="s">
        <v>1267</v>
      </c>
      <c r="B95" s="879" t="s">
        <v>1266</v>
      </c>
      <c r="C95" s="880"/>
      <c r="D95" s="880"/>
      <c r="E95" s="880"/>
      <c r="F95" s="880"/>
      <c r="G95" s="881"/>
      <c r="H95" s="11">
        <f>SUM(D96)</f>
        <v>2</v>
      </c>
      <c r="I95" s="11">
        <f>COUNT(D96)*2</f>
        <v>2</v>
      </c>
    </row>
    <row r="96" spans="1:9" ht="63">
      <c r="A96" s="171" t="s">
        <v>1265</v>
      </c>
      <c r="B96" s="37" t="s">
        <v>1264</v>
      </c>
      <c r="C96" s="35" t="s">
        <v>2457</v>
      </c>
      <c r="D96" s="15">
        <v>2</v>
      </c>
      <c r="E96" s="13" t="s">
        <v>106</v>
      </c>
      <c r="F96" s="21"/>
      <c r="G96" s="23"/>
    </row>
    <row r="97" spans="1:9" ht="78.75" hidden="1">
      <c r="A97" s="20" t="s">
        <v>1261</v>
      </c>
      <c r="B97" s="37" t="s">
        <v>1260</v>
      </c>
      <c r="C97" s="24"/>
      <c r="D97" s="24"/>
      <c r="E97" s="25"/>
      <c r="F97" s="24"/>
      <c r="G97" s="24"/>
    </row>
    <row r="98" spans="1:9" ht="21">
      <c r="A98" s="235"/>
      <c r="B98" s="878" t="s">
        <v>1259</v>
      </c>
      <c r="C98" s="878"/>
      <c r="D98" s="878"/>
      <c r="E98" s="878"/>
      <c r="F98" s="878"/>
      <c r="G98" s="878"/>
      <c r="H98" s="11">
        <f>H99+H113+H126+H136+H142+H150</f>
        <v>78</v>
      </c>
      <c r="I98" s="11">
        <f>I99+I113+I126+I136+I142+I150</f>
        <v>78</v>
      </c>
    </row>
    <row r="99" spans="1:9" ht="18.75">
      <c r="A99" s="145" t="s">
        <v>1258</v>
      </c>
      <c r="B99" s="879" t="s">
        <v>1644</v>
      </c>
      <c r="C99" s="880"/>
      <c r="D99" s="880"/>
      <c r="E99" s="880"/>
      <c r="F99" s="880"/>
      <c r="G99" s="881"/>
      <c r="H99" s="11">
        <f>SUM(D100:D112)</f>
        <v>22</v>
      </c>
      <c r="I99" s="11">
        <f>COUNT(D100:D112)*2</f>
        <v>22</v>
      </c>
    </row>
    <row r="100" spans="1:9" ht="31.5">
      <c r="A100" s="171" t="s">
        <v>1256</v>
      </c>
      <c r="B100" s="165" t="s">
        <v>1255</v>
      </c>
      <c r="C100" s="85" t="s">
        <v>1254</v>
      </c>
      <c r="D100" s="15">
        <v>2</v>
      </c>
      <c r="E100" s="13" t="s">
        <v>156</v>
      </c>
      <c r="F100" s="21" t="s">
        <v>1253</v>
      </c>
      <c r="G100" s="23"/>
    </row>
    <row r="101" spans="1:9" ht="30">
      <c r="A101" s="171"/>
      <c r="B101" s="167"/>
      <c r="C101" s="35" t="s">
        <v>1252</v>
      </c>
      <c r="D101" s="15">
        <v>2</v>
      </c>
      <c r="E101" s="13" t="s">
        <v>156</v>
      </c>
      <c r="F101" s="12"/>
      <c r="G101" s="23"/>
    </row>
    <row r="102" spans="1:9" ht="30">
      <c r="A102" s="171"/>
      <c r="B102" s="167"/>
      <c r="C102" s="35" t="s">
        <v>2076</v>
      </c>
      <c r="D102" s="15">
        <v>2</v>
      </c>
      <c r="E102" s="13" t="s">
        <v>156</v>
      </c>
      <c r="F102" s="12"/>
      <c r="G102" s="23"/>
    </row>
    <row r="103" spans="1:9" ht="47.25">
      <c r="A103" s="171" t="s">
        <v>1251</v>
      </c>
      <c r="B103" s="165" t="s">
        <v>1250</v>
      </c>
      <c r="C103" s="35" t="s">
        <v>2456</v>
      </c>
      <c r="D103" s="15">
        <v>2</v>
      </c>
      <c r="E103" s="13" t="s">
        <v>156</v>
      </c>
      <c r="F103" s="24"/>
      <c r="G103" s="23"/>
    </row>
    <row r="104" spans="1:9" ht="30">
      <c r="A104" s="171"/>
      <c r="B104" s="165"/>
      <c r="C104" s="35" t="s">
        <v>2455</v>
      </c>
      <c r="D104" s="15">
        <v>2</v>
      </c>
      <c r="E104" s="13" t="s">
        <v>156</v>
      </c>
      <c r="F104" s="24"/>
      <c r="G104" s="23"/>
    </row>
    <row r="105" spans="1:9" ht="30">
      <c r="A105" s="171"/>
      <c r="B105" s="165"/>
      <c r="C105" s="35" t="s">
        <v>2454</v>
      </c>
      <c r="D105" s="15">
        <v>2</v>
      </c>
      <c r="E105" s="13" t="s">
        <v>156</v>
      </c>
      <c r="F105" s="24"/>
      <c r="G105" s="23"/>
    </row>
    <row r="106" spans="1:9" ht="45">
      <c r="A106" s="171"/>
      <c r="B106" s="165"/>
      <c r="C106" s="35" t="s">
        <v>1641</v>
      </c>
      <c r="D106" s="15">
        <v>2</v>
      </c>
      <c r="E106" s="13" t="s">
        <v>156</v>
      </c>
      <c r="F106" s="24"/>
      <c r="G106" s="23"/>
    </row>
    <row r="107" spans="1:9" ht="47.25" hidden="1">
      <c r="A107" s="20" t="s">
        <v>1244</v>
      </c>
      <c r="B107" s="165" t="s">
        <v>1243</v>
      </c>
      <c r="C107" s="24"/>
      <c r="D107" s="24"/>
      <c r="E107" s="25"/>
      <c r="F107" s="24"/>
      <c r="G107" s="24"/>
    </row>
    <row r="108" spans="1:9" ht="47.25">
      <c r="A108" s="18" t="s">
        <v>1241</v>
      </c>
      <c r="B108" s="165" t="s">
        <v>1240</v>
      </c>
      <c r="C108" s="35" t="s">
        <v>2453</v>
      </c>
      <c r="D108" s="15">
        <v>2</v>
      </c>
      <c r="E108" s="25" t="s">
        <v>156</v>
      </c>
      <c r="F108" s="24"/>
      <c r="G108" s="23"/>
    </row>
    <row r="109" spans="1:9" ht="63">
      <c r="A109" s="171" t="s">
        <v>1238</v>
      </c>
      <c r="B109" s="165" t="s">
        <v>1237</v>
      </c>
      <c r="C109" s="35" t="s">
        <v>2452</v>
      </c>
      <c r="D109" s="15">
        <v>2</v>
      </c>
      <c r="E109" s="25" t="s">
        <v>156</v>
      </c>
      <c r="F109" s="21"/>
      <c r="G109" s="23"/>
    </row>
    <row r="110" spans="1:9" ht="47.25">
      <c r="A110" s="171" t="s">
        <v>1234</v>
      </c>
      <c r="B110" s="165" t="s">
        <v>1233</v>
      </c>
      <c r="C110" s="98" t="s">
        <v>1232</v>
      </c>
      <c r="D110" s="15">
        <v>2</v>
      </c>
      <c r="E110" s="25" t="s">
        <v>156</v>
      </c>
      <c r="F110" s="24"/>
      <c r="G110" s="23"/>
    </row>
    <row r="111" spans="1:9" ht="63" hidden="1">
      <c r="A111" s="154" t="s">
        <v>1231</v>
      </c>
      <c r="B111" s="165" t="s">
        <v>1230</v>
      </c>
      <c r="C111" s="35"/>
      <c r="D111" s="24"/>
      <c r="E111" s="25"/>
      <c r="F111" s="24"/>
      <c r="G111" s="24"/>
    </row>
    <row r="112" spans="1:9" ht="47.25">
      <c r="A112" s="18" t="s">
        <v>1228</v>
      </c>
      <c r="B112" s="165" t="s">
        <v>1227</v>
      </c>
      <c r="C112" s="16" t="s">
        <v>1779</v>
      </c>
      <c r="D112" s="15">
        <v>2</v>
      </c>
      <c r="E112" s="25" t="s">
        <v>1225</v>
      </c>
      <c r="F112" s="24"/>
      <c r="G112" s="23"/>
    </row>
    <row r="113" spans="1:9" ht="18.75">
      <c r="A113" s="145" t="s">
        <v>1224</v>
      </c>
      <c r="B113" s="879" t="s">
        <v>2451</v>
      </c>
      <c r="C113" s="880"/>
      <c r="D113" s="880"/>
      <c r="E113" s="880"/>
      <c r="F113" s="880"/>
      <c r="G113" s="881"/>
      <c r="H113" s="11">
        <f>SUM(D114:D123)</f>
        <v>18</v>
      </c>
      <c r="I113" s="11">
        <f>COUNT(D114:D123)*2</f>
        <v>18</v>
      </c>
    </row>
    <row r="114" spans="1:9" ht="45">
      <c r="A114" s="171" t="s">
        <v>1222</v>
      </c>
      <c r="B114" s="64" t="s">
        <v>1221</v>
      </c>
      <c r="C114" s="35" t="s">
        <v>2450</v>
      </c>
      <c r="D114" s="23">
        <v>2</v>
      </c>
      <c r="E114" s="25" t="s">
        <v>156</v>
      </c>
      <c r="F114" s="35" t="s">
        <v>2449</v>
      </c>
      <c r="G114" s="23"/>
    </row>
    <row r="115" spans="1:9" ht="30">
      <c r="A115" s="171"/>
      <c r="B115" s="64"/>
      <c r="C115" s="35" t="s">
        <v>2448</v>
      </c>
      <c r="D115" s="23">
        <v>2</v>
      </c>
      <c r="E115" s="25" t="s">
        <v>779</v>
      </c>
      <c r="F115" s="24"/>
      <c r="G115" s="23"/>
    </row>
    <row r="116" spans="1:9" ht="45">
      <c r="A116" s="171"/>
      <c r="B116" s="64"/>
      <c r="C116" s="35" t="s">
        <v>2447</v>
      </c>
      <c r="D116" s="23">
        <v>2</v>
      </c>
      <c r="E116" s="25" t="s">
        <v>156</v>
      </c>
      <c r="F116" s="24"/>
      <c r="G116" s="23"/>
    </row>
    <row r="117" spans="1:9" ht="45">
      <c r="A117" s="171"/>
      <c r="B117" s="64"/>
      <c r="C117" s="35" t="s">
        <v>2446</v>
      </c>
      <c r="D117" s="23">
        <v>2</v>
      </c>
      <c r="E117" s="25" t="s">
        <v>779</v>
      </c>
      <c r="F117" s="24"/>
      <c r="G117" s="23"/>
    </row>
    <row r="118" spans="1:9" ht="30">
      <c r="A118" s="171"/>
      <c r="B118" s="64"/>
      <c r="C118" s="35" t="s">
        <v>2445</v>
      </c>
      <c r="D118" s="23">
        <v>2</v>
      </c>
      <c r="E118" s="25" t="s">
        <v>691</v>
      </c>
      <c r="F118" s="24"/>
      <c r="G118" s="23"/>
    </row>
    <row r="119" spans="1:9" ht="45">
      <c r="A119" s="171"/>
      <c r="B119" s="64"/>
      <c r="C119" s="35" t="s">
        <v>2444</v>
      </c>
      <c r="D119" s="23">
        <v>2</v>
      </c>
      <c r="E119" s="25" t="s">
        <v>1168</v>
      </c>
      <c r="F119" s="24"/>
      <c r="G119" s="23"/>
    </row>
    <row r="120" spans="1:9" ht="78.75" hidden="1">
      <c r="A120" s="20" t="s">
        <v>1215</v>
      </c>
      <c r="B120" s="64" t="s">
        <v>1214</v>
      </c>
      <c r="C120" s="24"/>
      <c r="D120" s="24"/>
      <c r="E120" s="25"/>
      <c r="F120" s="24"/>
      <c r="G120" s="24"/>
    </row>
    <row r="121" spans="1:9" ht="63">
      <c r="A121" s="171" t="s">
        <v>1213</v>
      </c>
      <c r="B121" s="96" t="s">
        <v>1212</v>
      </c>
      <c r="C121" s="35" t="s">
        <v>1778</v>
      </c>
      <c r="D121" s="23">
        <v>2</v>
      </c>
      <c r="E121" s="25" t="s">
        <v>156</v>
      </c>
      <c r="F121" s="24"/>
      <c r="G121" s="23"/>
    </row>
    <row r="122" spans="1:9" ht="30">
      <c r="A122" s="171"/>
      <c r="B122" s="64"/>
      <c r="C122" s="35" t="s">
        <v>1210</v>
      </c>
      <c r="D122" s="23">
        <v>2</v>
      </c>
      <c r="E122" s="25" t="s">
        <v>156</v>
      </c>
      <c r="F122" s="24"/>
      <c r="G122" s="23"/>
    </row>
    <row r="123" spans="1:9" ht="30">
      <c r="A123" s="171"/>
      <c r="B123" s="64"/>
      <c r="C123" s="95" t="s">
        <v>1208</v>
      </c>
      <c r="D123" s="23">
        <v>2</v>
      </c>
      <c r="E123" s="25" t="s">
        <v>156</v>
      </c>
      <c r="F123" s="24"/>
      <c r="G123" s="23"/>
    </row>
    <row r="124" spans="1:9" ht="47.25" hidden="1">
      <c r="A124" s="154" t="s">
        <v>1207</v>
      </c>
      <c r="B124" s="64" t="s">
        <v>1206</v>
      </c>
      <c r="D124" s="24"/>
      <c r="E124" s="25"/>
      <c r="F124" s="24"/>
      <c r="G124" s="24"/>
    </row>
    <row r="125" spans="1:9" ht="72.75" hidden="1" customHeight="1">
      <c r="A125" s="154" t="s">
        <v>1205</v>
      </c>
      <c r="B125" s="94" t="s">
        <v>1204</v>
      </c>
      <c r="C125" s="85"/>
      <c r="D125" s="24"/>
      <c r="E125" s="25"/>
      <c r="F125" s="24"/>
      <c r="G125" s="24"/>
    </row>
    <row r="126" spans="1:9" ht="18.75">
      <c r="A126" s="145" t="s">
        <v>1203</v>
      </c>
      <c r="B126" s="879" t="s">
        <v>1639</v>
      </c>
      <c r="C126" s="880"/>
      <c r="D126" s="880"/>
      <c r="E126" s="880"/>
      <c r="F126" s="880"/>
      <c r="G126" s="881"/>
      <c r="H126" s="11">
        <f>SUM(D127:D135)</f>
        <v>18</v>
      </c>
      <c r="I126" s="11">
        <f>COUNT(D127:D135)*2</f>
        <v>18</v>
      </c>
    </row>
    <row r="127" spans="1:9" ht="31.5">
      <c r="A127" s="171" t="s">
        <v>1201</v>
      </c>
      <c r="B127" s="64" t="s">
        <v>1200</v>
      </c>
      <c r="C127" s="35" t="s">
        <v>2443</v>
      </c>
      <c r="D127" s="15">
        <v>2</v>
      </c>
      <c r="E127" s="13" t="s">
        <v>156</v>
      </c>
      <c r="F127" s="12" t="s">
        <v>1777</v>
      </c>
      <c r="G127" s="23"/>
    </row>
    <row r="128" spans="1:9" ht="45">
      <c r="A128" s="171"/>
      <c r="B128" s="164"/>
      <c r="C128" s="35" t="s">
        <v>2442</v>
      </c>
      <c r="D128" s="15">
        <v>2</v>
      </c>
      <c r="E128" s="13" t="s">
        <v>156</v>
      </c>
      <c r="F128"/>
      <c r="G128" s="23"/>
    </row>
    <row r="129" spans="1:9" ht="60">
      <c r="A129" s="171"/>
      <c r="B129" s="164"/>
      <c r="C129" s="38" t="s">
        <v>2441</v>
      </c>
      <c r="D129" s="15">
        <v>2</v>
      </c>
      <c r="E129" s="13" t="s">
        <v>156</v>
      </c>
      <c r="F129" s="21"/>
      <c r="G129" s="23"/>
    </row>
    <row r="130" spans="1:9" ht="30">
      <c r="A130" s="171"/>
      <c r="B130" s="164"/>
      <c r="C130" s="35" t="s">
        <v>1776</v>
      </c>
      <c r="D130" s="15">
        <v>2</v>
      </c>
      <c r="E130" s="13" t="s">
        <v>156</v>
      </c>
      <c r="F130" s="21"/>
      <c r="G130" s="23"/>
    </row>
    <row r="131" spans="1:9" ht="60">
      <c r="A131" s="171"/>
      <c r="B131" s="164"/>
      <c r="C131" s="35" t="s">
        <v>2440</v>
      </c>
      <c r="D131" s="15">
        <v>2</v>
      </c>
      <c r="E131" s="13" t="s">
        <v>156</v>
      </c>
      <c r="F131" s="21"/>
      <c r="G131" s="23"/>
    </row>
    <row r="132" spans="1:9" ht="47.25">
      <c r="A132" s="171" t="s">
        <v>1196</v>
      </c>
      <c r="B132" s="64" t="s">
        <v>1195</v>
      </c>
      <c r="C132" s="35" t="s">
        <v>1638</v>
      </c>
      <c r="D132" s="15">
        <v>2</v>
      </c>
      <c r="E132" s="25" t="s">
        <v>1186</v>
      </c>
      <c r="F132" s="24"/>
      <c r="G132" s="23"/>
    </row>
    <row r="133" spans="1:9" ht="45">
      <c r="A133" s="171"/>
      <c r="B133" s="64"/>
      <c r="C133" s="35" t="s">
        <v>1775</v>
      </c>
      <c r="D133" s="15">
        <v>2</v>
      </c>
      <c r="E133" s="25" t="s">
        <v>1186</v>
      </c>
      <c r="F133" s="24"/>
      <c r="G133" s="23"/>
    </row>
    <row r="134" spans="1:9" ht="63">
      <c r="A134" s="171" t="s">
        <v>1193</v>
      </c>
      <c r="B134" s="64" t="s">
        <v>1192</v>
      </c>
      <c r="C134" s="22" t="s">
        <v>1191</v>
      </c>
      <c r="D134" s="15">
        <v>2</v>
      </c>
      <c r="E134" s="25" t="s">
        <v>1637</v>
      </c>
      <c r="F134" s="24"/>
      <c r="G134" s="23"/>
    </row>
    <row r="135" spans="1:9" ht="78.75">
      <c r="A135" s="171" t="s">
        <v>1189</v>
      </c>
      <c r="B135" s="64" t="s">
        <v>1188</v>
      </c>
      <c r="C135" s="35" t="s">
        <v>1636</v>
      </c>
      <c r="D135" s="15">
        <v>2</v>
      </c>
      <c r="E135" s="25" t="s">
        <v>1186</v>
      </c>
      <c r="F135" s="24"/>
      <c r="G135" s="23"/>
    </row>
    <row r="136" spans="1:9" ht="18.75">
      <c r="A136" s="145" t="s">
        <v>1184</v>
      </c>
      <c r="B136" s="879" t="s">
        <v>1635</v>
      </c>
      <c r="C136" s="880"/>
      <c r="D136" s="880"/>
      <c r="E136" s="880"/>
      <c r="F136" s="880"/>
      <c r="G136" s="881"/>
      <c r="H136" s="11">
        <f>SUM(D137:D141)</f>
        <v>6</v>
      </c>
      <c r="I136" s="11">
        <f>COUNT(D137:D141)*2</f>
        <v>6</v>
      </c>
    </row>
    <row r="137" spans="1:9" ht="63">
      <c r="A137" s="18" t="s">
        <v>1182</v>
      </c>
      <c r="B137" s="64" t="s">
        <v>1181</v>
      </c>
      <c r="C137" s="35" t="s">
        <v>1774</v>
      </c>
      <c r="D137" s="23">
        <v>2</v>
      </c>
      <c r="E137" s="25" t="s">
        <v>404</v>
      </c>
      <c r="F137" s="24"/>
      <c r="G137" s="23"/>
    </row>
    <row r="138" spans="1:9" ht="47.25" hidden="1">
      <c r="A138" s="154" t="s">
        <v>1179</v>
      </c>
      <c r="B138" s="64" t="s">
        <v>1178</v>
      </c>
      <c r="C138" s="21"/>
      <c r="D138" s="24"/>
      <c r="E138" s="25"/>
      <c r="F138" s="24"/>
      <c r="G138" s="24"/>
    </row>
    <row r="139" spans="1:9" ht="31.5" hidden="1">
      <c r="A139" s="154" t="s">
        <v>1176</v>
      </c>
      <c r="B139" s="64" t="s">
        <v>1175</v>
      </c>
      <c r="C139" s="163"/>
      <c r="D139" s="24"/>
      <c r="E139" s="25"/>
      <c r="F139" s="24"/>
      <c r="G139" s="24"/>
    </row>
    <row r="140" spans="1:9" ht="63">
      <c r="A140" s="171" t="s">
        <v>1174</v>
      </c>
      <c r="B140" s="64" t="s">
        <v>1173</v>
      </c>
      <c r="C140" s="21" t="s">
        <v>2439</v>
      </c>
      <c r="D140" s="23">
        <v>2</v>
      </c>
      <c r="E140" s="25" t="s">
        <v>1171</v>
      </c>
      <c r="F140" s="24"/>
      <c r="G140" s="23"/>
    </row>
    <row r="141" spans="1:9" ht="60">
      <c r="A141" s="171" t="s">
        <v>1167</v>
      </c>
      <c r="B141" s="41" t="s">
        <v>1166</v>
      </c>
      <c r="C141" s="29" t="s">
        <v>1165</v>
      </c>
      <c r="D141" s="23">
        <v>2</v>
      </c>
      <c r="E141" s="25" t="s">
        <v>156</v>
      </c>
      <c r="F141" s="24"/>
      <c r="G141" s="23"/>
    </row>
    <row r="142" spans="1:9" ht="18.75">
      <c r="A142" s="145" t="s">
        <v>1164</v>
      </c>
      <c r="B142" s="879" t="s">
        <v>1634</v>
      </c>
      <c r="C142" s="880"/>
      <c r="D142" s="880"/>
      <c r="E142" s="880"/>
      <c r="F142" s="880"/>
      <c r="G142" s="881"/>
      <c r="H142" s="11">
        <f>SUM(D143:D149)</f>
        <v>12</v>
      </c>
      <c r="I142" s="11">
        <f>COUNT(D143:D149)*2</f>
        <v>12</v>
      </c>
    </row>
    <row r="143" spans="1:9" ht="63">
      <c r="A143" s="171" t="s">
        <v>1162</v>
      </c>
      <c r="B143" s="64" t="s">
        <v>1161</v>
      </c>
      <c r="C143" s="35" t="s">
        <v>2438</v>
      </c>
      <c r="D143" s="23">
        <v>2</v>
      </c>
      <c r="E143" s="25" t="s">
        <v>790</v>
      </c>
      <c r="F143" s="24"/>
      <c r="G143" s="23"/>
    </row>
    <row r="144" spans="1:9" ht="30">
      <c r="A144" s="171"/>
      <c r="B144" s="64"/>
      <c r="C144" s="35" t="s">
        <v>2437</v>
      </c>
      <c r="D144" s="23">
        <v>2</v>
      </c>
      <c r="E144" s="25" t="s">
        <v>790</v>
      </c>
      <c r="F144" s="24"/>
      <c r="G144" s="23"/>
    </row>
    <row r="145" spans="1:9" ht="47.25">
      <c r="A145" s="171" t="s">
        <v>1158</v>
      </c>
      <c r="B145" s="64" t="s">
        <v>1157</v>
      </c>
      <c r="C145" s="22" t="s">
        <v>1156</v>
      </c>
      <c r="D145" s="23">
        <v>2</v>
      </c>
      <c r="E145" s="25" t="s">
        <v>790</v>
      </c>
      <c r="F145" s="24"/>
      <c r="G145" s="23"/>
    </row>
    <row r="146" spans="1:9" ht="47.25">
      <c r="A146" s="171" t="s">
        <v>1155</v>
      </c>
      <c r="B146" s="64" t="s">
        <v>1154</v>
      </c>
      <c r="C146" s="22" t="s">
        <v>1153</v>
      </c>
      <c r="D146" s="23">
        <v>2</v>
      </c>
      <c r="E146" s="25" t="s">
        <v>790</v>
      </c>
      <c r="F146" s="24"/>
      <c r="G146" s="23"/>
    </row>
    <row r="147" spans="1:9" ht="63">
      <c r="A147" s="171" t="s">
        <v>1152</v>
      </c>
      <c r="B147" s="64" t="s">
        <v>1151</v>
      </c>
      <c r="C147" s="35" t="s">
        <v>2436</v>
      </c>
      <c r="D147" s="23">
        <v>2</v>
      </c>
      <c r="E147" s="25" t="s">
        <v>1146</v>
      </c>
      <c r="F147" s="24"/>
      <c r="G147" s="23"/>
    </row>
    <row r="148" spans="1:9" ht="63" hidden="1">
      <c r="A148" s="154" t="s">
        <v>1149</v>
      </c>
      <c r="B148" s="64" t="s">
        <v>1148</v>
      </c>
      <c r="C148" s="21"/>
      <c r="D148" s="24"/>
      <c r="E148" s="25"/>
      <c r="F148" s="24"/>
      <c r="G148" s="24"/>
    </row>
    <row r="149" spans="1:9" ht="63">
      <c r="A149" s="171" t="s">
        <v>1145</v>
      </c>
      <c r="B149" s="67" t="s">
        <v>1144</v>
      </c>
      <c r="C149" s="35" t="s">
        <v>2435</v>
      </c>
      <c r="D149" s="23">
        <v>2</v>
      </c>
      <c r="E149" s="25" t="s">
        <v>106</v>
      </c>
      <c r="F149" s="24"/>
      <c r="G149" s="23"/>
    </row>
    <row r="150" spans="1:9">
      <c r="A150" s="18" t="s">
        <v>5031</v>
      </c>
      <c r="B150" s="753" t="s">
        <v>5032</v>
      </c>
      <c r="C150" s="754"/>
      <c r="D150" s="754"/>
      <c r="E150" s="754"/>
      <c r="F150" s="754"/>
      <c r="G150" s="760"/>
      <c r="H150" s="11">
        <f>SUM(D151:D161)</f>
        <v>2</v>
      </c>
      <c r="I150" s="11">
        <f>COUNT(D151:D161)*2</f>
        <v>2</v>
      </c>
    </row>
    <row r="151" spans="1:9" ht="75" hidden="1">
      <c r="A151" s="121" t="s">
        <v>5033</v>
      </c>
      <c r="B151" s="21" t="s">
        <v>5034</v>
      </c>
      <c r="C151" s="21" t="s">
        <v>5035</v>
      </c>
      <c r="D151" s="206"/>
      <c r="E151" s="24"/>
      <c r="F151" s="21" t="s">
        <v>5036</v>
      </c>
      <c r="G151" s="608"/>
      <c r="H151" s="509"/>
      <c r="I151" s="509"/>
    </row>
    <row r="152" spans="1:9" ht="30" hidden="1">
      <c r="A152" s="121" t="s">
        <v>5037</v>
      </c>
      <c r="B152" s="21" t="s">
        <v>5038</v>
      </c>
      <c r="C152" s="21" t="s">
        <v>5039</v>
      </c>
      <c r="D152" s="206"/>
      <c r="E152" s="24"/>
      <c r="F152" s="21" t="s">
        <v>5040</v>
      </c>
      <c r="G152" s="608"/>
      <c r="H152" s="509"/>
      <c r="I152" s="509"/>
    </row>
    <row r="153" spans="1:9" ht="120" hidden="1">
      <c r="A153" s="121" t="s">
        <v>5041</v>
      </c>
      <c r="B153" s="21" t="s">
        <v>5042</v>
      </c>
      <c r="C153" s="21" t="s">
        <v>5043</v>
      </c>
      <c r="D153" s="206"/>
      <c r="E153" s="24"/>
      <c r="F153" s="21" t="s">
        <v>5044</v>
      </c>
      <c r="G153" s="608"/>
      <c r="H153" s="509"/>
      <c r="I153" s="509"/>
    </row>
    <row r="154" spans="1:9" ht="105" hidden="1">
      <c r="A154" s="121" t="s">
        <v>5045</v>
      </c>
      <c r="B154" s="21" t="s">
        <v>5046</v>
      </c>
      <c r="C154" s="21" t="s">
        <v>5047</v>
      </c>
      <c r="D154" s="206"/>
      <c r="E154" s="24"/>
      <c r="F154" s="21" t="s">
        <v>5048</v>
      </c>
      <c r="G154" s="608"/>
      <c r="H154" s="509"/>
      <c r="I154" s="509"/>
    </row>
    <row r="155" spans="1:9" ht="120" hidden="1">
      <c r="A155" s="121" t="s">
        <v>5049</v>
      </c>
      <c r="B155" s="21" t="s">
        <v>5050</v>
      </c>
      <c r="C155" s="21" t="s">
        <v>5051</v>
      </c>
      <c r="D155" s="206"/>
      <c r="E155" s="24"/>
      <c r="F155" s="21" t="s">
        <v>5052</v>
      </c>
      <c r="G155" s="608"/>
      <c r="H155" s="509"/>
      <c r="I155" s="509"/>
    </row>
    <row r="156" spans="1:9" ht="30" hidden="1">
      <c r="A156" s="121" t="s">
        <v>5053</v>
      </c>
      <c r="B156" s="21" t="s">
        <v>5054</v>
      </c>
      <c r="C156" s="69"/>
      <c r="D156" s="23"/>
      <c r="E156" s="124"/>
      <c r="F156" s="69"/>
      <c r="G156" s="608"/>
      <c r="H156" s="509"/>
      <c r="I156" s="509"/>
    </row>
    <row r="157" spans="1:9" ht="75">
      <c r="A157" s="18" t="s">
        <v>5055</v>
      </c>
      <c r="B157" s="29" t="s">
        <v>5056</v>
      </c>
      <c r="C157" s="29" t="s">
        <v>5228</v>
      </c>
      <c r="D157" s="515">
        <v>2</v>
      </c>
      <c r="E157" s="25" t="s">
        <v>120</v>
      </c>
      <c r="F157" s="24"/>
      <c r="G157" s="608"/>
    </row>
    <row r="158" spans="1:9" ht="90" hidden="1">
      <c r="A158" s="121" t="s">
        <v>5057</v>
      </c>
      <c r="B158" s="21" t="s">
        <v>5058</v>
      </c>
      <c r="C158" s="21" t="s">
        <v>5059</v>
      </c>
      <c r="D158" s="206"/>
      <c r="E158" s="24"/>
      <c r="F158" s="21" t="s">
        <v>5060</v>
      </c>
      <c r="G158" s="608"/>
      <c r="H158" s="509"/>
      <c r="I158" s="509"/>
    </row>
    <row r="159" spans="1:9" ht="165" hidden="1">
      <c r="A159" s="121" t="s">
        <v>5061</v>
      </c>
      <c r="B159" s="21" t="s">
        <v>5062</v>
      </c>
      <c r="C159" s="21" t="s">
        <v>5063</v>
      </c>
      <c r="D159" s="206"/>
      <c r="E159" s="24"/>
      <c r="F159" s="21" t="s">
        <v>5064</v>
      </c>
      <c r="G159" s="608"/>
      <c r="H159" s="509"/>
      <c r="I159" s="509"/>
    </row>
    <row r="160" spans="1:9" ht="120" hidden="1">
      <c r="A160" s="121" t="s">
        <v>5065</v>
      </c>
      <c r="B160" s="21" t="s">
        <v>5066</v>
      </c>
      <c r="C160" s="21" t="s">
        <v>5067</v>
      </c>
      <c r="D160" s="206"/>
      <c r="E160" s="24"/>
      <c r="F160" s="21" t="s">
        <v>5068</v>
      </c>
      <c r="G160" s="608"/>
      <c r="H160" s="509"/>
      <c r="I160" s="509"/>
    </row>
    <row r="161" spans="1:9" ht="60" hidden="1">
      <c r="A161" s="121" t="s">
        <v>5069</v>
      </c>
      <c r="B161" s="21" t="s">
        <v>5070</v>
      </c>
      <c r="C161" s="21" t="s">
        <v>5071</v>
      </c>
      <c r="D161" s="635"/>
      <c r="E161" s="8"/>
      <c r="F161" s="21" t="s">
        <v>5072</v>
      </c>
      <c r="G161" s="608"/>
      <c r="H161" s="509"/>
      <c r="I161" s="509"/>
    </row>
    <row r="162" spans="1:9" ht="21">
      <c r="A162" s="235"/>
      <c r="B162" s="878" t="s">
        <v>1143</v>
      </c>
      <c r="C162" s="878"/>
      <c r="D162" s="878"/>
      <c r="E162" s="878"/>
      <c r="F162" s="878"/>
      <c r="G162" s="878"/>
      <c r="H162" s="11">
        <f>H163+H186+H192+H198+H205+H219+H231</f>
        <v>134</v>
      </c>
      <c r="I162" s="11">
        <f>I163+I186+I192+I198+I205+I219+I231</f>
        <v>134</v>
      </c>
    </row>
    <row r="163" spans="1:9" ht="18.75">
      <c r="A163" s="242" t="s">
        <v>1142</v>
      </c>
      <c r="B163" s="879" t="s">
        <v>1141</v>
      </c>
      <c r="C163" s="880"/>
      <c r="D163" s="880"/>
      <c r="E163" s="880"/>
      <c r="F163" s="880"/>
      <c r="G163" s="881"/>
      <c r="H163" s="11">
        <f>SUM(D164:D185)</f>
        <v>44</v>
      </c>
      <c r="I163" s="11">
        <f>COUNT(D164:D185)*2</f>
        <v>44</v>
      </c>
    </row>
    <row r="164" spans="1:9" ht="47.25">
      <c r="A164" s="171" t="s">
        <v>1140</v>
      </c>
      <c r="B164" s="41" t="s">
        <v>1139</v>
      </c>
      <c r="C164" s="35" t="s">
        <v>1772</v>
      </c>
      <c r="D164" s="23">
        <v>2</v>
      </c>
      <c r="E164" s="25" t="s">
        <v>156</v>
      </c>
      <c r="F164" s="16" t="s">
        <v>1771</v>
      </c>
      <c r="G164" s="23"/>
    </row>
    <row r="165" spans="1:9" ht="60">
      <c r="A165" s="171" t="s">
        <v>1134</v>
      </c>
      <c r="B165" s="67" t="s">
        <v>1133</v>
      </c>
      <c r="C165" s="21" t="s">
        <v>1770</v>
      </c>
      <c r="D165" s="23">
        <v>2</v>
      </c>
      <c r="E165" s="25" t="s">
        <v>156</v>
      </c>
      <c r="F165" s="16" t="s">
        <v>1768</v>
      </c>
      <c r="G165" s="23"/>
    </row>
    <row r="166" spans="1:9" ht="60">
      <c r="A166" s="171"/>
      <c r="B166" s="67"/>
      <c r="C166" s="21" t="s">
        <v>1769</v>
      </c>
      <c r="D166" s="23">
        <v>2</v>
      </c>
      <c r="E166" s="25" t="s">
        <v>156</v>
      </c>
      <c r="F166" s="21"/>
      <c r="G166" s="23"/>
    </row>
    <row r="167" spans="1:9">
      <c r="A167" s="171"/>
      <c r="B167" s="67"/>
      <c r="C167" s="21" t="s">
        <v>1767</v>
      </c>
      <c r="D167" s="23">
        <v>2</v>
      </c>
      <c r="E167" s="25" t="s">
        <v>156</v>
      </c>
      <c r="F167" s="21"/>
      <c r="G167" s="23"/>
    </row>
    <row r="168" spans="1:9" ht="30">
      <c r="A168" s="171"/>
      <c r="B168" s="67"/>
      <c r="C168" s="65" t="s">
        <v>1766</v>
      </c>
      <c r="D168" s="23">
        <v>2</v>
      </c>
      <c r="E168" s="25" t="s">
        <v>156</v>
      </c>
      <c r="F168" s="21"/>
      <c r="G168" s="23"/>
    </row>
    <row r="169" spans="1:9">
      <c r="A169" s="171"/>
      <c r="B169" s="67"/>
      <c r="C169" s="21" t="s">
        <v>1765</v>
      </c>
      <c r="D169" s="23">
        <v>2</v>
      </c>
      <c r="E169" s="25" t="s">
        <v>156</v>
      </c>
      <c r="F169" s="21"/>
      <c r="G169" s="23"/>
    </row>
    <row r="170" spans="1:9" ht="30">
      <c r="A170" s="171"/>
      <c r="B170" s="67"/>
      <c r="C170" s="21" t="s">
        <v>1764</v>
      </c>
      <c r="D170" s="23">
        <v>2</v>
      </c>
      <c r="E170" s="25" t="s">
        <v>156</v>
      </c>
      <c r="F170" s="21"/>
      <c r="G170" s="23"/>
    </row>
    <row r="171" spans="1:9" ht="45">
      <c r="A171" s="171"/>
      <c r="B171" s="67"/>
      <c r="C171" s="21" t="s">
        <v>1763</v>
      </c>
      <c r="D171" s="23">
        <v>2</v>
      </c>
      <c r="E171" s="25" t="s">
        <v>156</v>
      </c>
      <c r="F171" s="21"/>
      <c r="G171" s="23"/>
    </row>
    <row r="172" spans="1:9" ht="47.25">
      <c r="A172" s="171" t="s">
        <v>1122</v>
      </c>
      <c r="B172" s="41" t="s">
        <v>1121</v>
      </c>
      <c r="C172" s="21" t="s">
        <v>1762</v>
      </c>
      <c r="D172" s="23">
        <v>2</v>
      </c>
      <c r="E172" s="25" t="s">
        <v>156</v>
      </c>
      <c r="F172" s="21"/>
      <c r="G172" s="23"/>
    </row>
    <row r="173" spans="1:9" ht="30">
      <c r="A173" s="171"/>
      <c r="B173" s="41"/>
      <c r="C173" s="21" t="s">
        <v>1761</v>
      </c>
      <c r="D173" s="23">
        <v>2</v>
      </c>
      <c r="E173" s="25" t="s">
        <v>156</v>
      </c>
      <c r="F173" s="21"/>
      <c r="G173" s="23"/>
    </row>
    <row r="174" spans="1:9">
      <c r="A174" s="171"/>
      <c r="B174" s="41"/>
      <c r="C174" s="21" t="s">
        <v>1760</v>
      </c>
      <c r="D174" s="23">
        <v>2</v>
      </c>
      <c r="E174" s="25" t="s">
        <v>156</v>
      </c>
      <c r="F174" s="21"/>
      <c r="G174" s="23"/>
    </row>
    <row r="175" spans="1:9" ht="30">
      <c r="A175" s="171"/>
      <c r="B175" s="41"/>
      <c r="C175" s="21" t="s">
        <v>1759</v>
      </c>
      <c r="D175" s="23">
        <v>2</v>
      </c>
      <c r="E175" s="25" t="s">
        <v>156</v>
      </c>
      <c r="F175" s="21"/>
      <c r="G175" s="23"/>
    </row>
    <row r="176" spans="1:9">
      <c r="A176" s="171"/>
      <c r="B176" s="41"/>
      <c r="C176" s="21" t="s">
        <v>1758</v>
      </c>
      <c r="D176" s="23">
        <v>2</v>
      </c>
      <c r="E176" s="25" t="s">
        <v>156</v>
      </c>
      <c r="F176" s="21"/>
      <c r="G176" s="23"/>
    </row>
    <row r="177" spans="1:9">
      <c r="A177" s="171"/>
      <c r="B177" s="41"/>
      <c r="C177" s="21" t="s">
        <v>1757</v>
      </c>
      <c r="D177" s="23">
        <v>2</v>
      </c>
      <c r="E177" s="25" t="s">
        <v>156</v>
      </c>
      <c r="F177" s="21" t="s">
        <v>1756</v>
      </c>
      <c r="G177" s="23"/>
    </row>
    <row r="178" spans="1:9">
      <c r="A178" s="171"/>
      <c r="B178" s="41"/>
      <c r="C178" s="65" t="s">
        <v>1755</v>
      </c>
      <c r="D178" s="23">
        <v>2</v>
      </c>
      <c r="E178" s="25" t="s">
        <v>156</v>
      </c>
      <c r="G178" s="23"/>
    </row>
    <row r="179" spans="1:9" ht="90">
      <c r="A179" s="171" t="s">
        <v>1110</v>
      </c>
      <c r="B179" s="41" t="s">
        <v>1109</v>
      </c>
      <c r="C179" s="35" t="s">
        <v>1754</v>
      </c>
      <c r="D179" s="23">
        <v>2</v>
      </c>
      <c r="E179" s="25" t="s">
        <v>156</v>
      </c>
      <c r="F179" s="35" t="s">
        <v>1753</v>
      </c>
      <c r="G179" s="23"/>
    </row>
    <row r="180" spans="1:9" ht="45">
      <c r="A180" s="171"/>
      <c r="B180" s="41"/>
      <c r="C180" s="35" t="s">
        <v>1752</v>
      </c>
      <c r="D180" s="23">
        <v>2</v>
      </c>
      <c r="E180" s="25" t="s">
        <v>156</v>
      </c>
      <c r="F180" s="21" t="s">
        <v>1751</v>
      </c>
      <c r="G180" s="23"/>
    </row>
    <row r="181" spans="1:9" ht="47.25">
      <c r="A181" s="171" t="s">
        <v>1107</v>
      </c>
      <c r="B181" s="41" t="s">
        <v>1106</v>
      </c>
      <c r="C181" s="21" t="s">
        <v>1105</v>
      </c>
      <c r="D181" s="23">
        <v>2</v>
      </c>
      <c r="E181" s="25" t="s">
        <v>156</v>
      </c>
      <c r="F181" s="24"/>
      <c r="G181" s="23"/>
    </row>
    <row r="182" spans="1:9" ht="31.5">
      <c r="A182" s="171" t="s">
        <v>1104</v>
      </c>
      <c r="B182" s="41" t="s">
        <v>1103</v>
      </c>
      <c r="C182" s="35" t="s">
        <v>1750</v>
      </c>
      <c r="D182" s="23">
        <v>2</v>
      </c>
      <c r="E182" s="25" t="s">
        <v>156</v>
      </c>
      <c r="F182" s="24"/>
      <c r="G182" s="23"/>
    </row>
    <row r="183" spans="1:9" ht="30">
      <c r="A183" s="171"/>
      <c r="B183" s="41"/>
      <c r="C183" s="29" t="s">
        <v>1821</v>
      </c>
      <c r="D183" s="23">
        <v>2</v>
      </c>
      <c r="E183" s="25" t="s">
        <v>156</v>
      </c>
      <c r="F183" s="24"/>
      <c r="G183" s="23"/>
    </row>
    <row r="184" spans="1:9" ht="78.75">
      <c r="A184" s="171" t="s">
        <v>1100</v>
      </c>
      <c r="B184" s="37" t="s">
        <v>1099</v>
      </c>
      <c r="C184" s="35" t="s">
        <v>2434</v>
      </c>
      <c r="D184" s="23">
        <v>2</v>
      </c>
      <c r="E184" s="25" t="s">
        <v>156</v>
      </c>
      <c r="F184" s="24"/>
      <c r="G184" s="23"/>
    </row>
    <row r="185" spans="1:9" ht="60">
      <c r="A185" s="171"/>
      <c r="B185" s="77"/>
      <c r="C185" s="35" t="s">
        <v>1749</v>
      </c>
      <c r="D185" s="23">
        <v>2</v>
      </c>
      <c r="E185" s="25" t="s">
        <v>156</v>
      </c>
      <c r="F185" s="24"/>
      <c r="G185" s="23"/>
    </row>
    <row r="186" spans="1:9" ht="18.75">
      <c r="A186" s="242" t="s">
        <v>1094</v>
      </c>
      <c r="B186" s="879" t="s">
        <v>1093</v>
      </c>
      <c r="C186" s="880"/>
      <c r="D186" s="880"/>
      <c r="E186" s="880"/>
      <c r="F186" s="880"/>
      <c r="G186" s="881"/>
      <c r="H186" s="11">
        <f>SUM(D187:D191)</f>
        <v>8</v>
      </c>
      <c r="I186" s="11">
        <f>COUNT(D187:D191)*2</f>
        <v>8</v>
      </c>
    </row>
    <row r="187" spans="1:9" ht="75">
      <c r="A187" s="18" t="s">
        <v>1092</v>
      </c>
      <c r="B187" s="67" t="s">
        <v>1091</v>
      </c>
      <c r="C187" s="22" t="s">
        <v>1090</v>
      </c>
      <c r="D187" s="36">
        <v>2</v>
      </c>
      <c r="E187" s="25" t="s">
        <v>156</v>
      </c>
      <c r="F187" s="22" t="s">
        <v>1089</v>
      </c>
      <c r="G187" s="23"/>
    </row>
    <row r="188" spans="1:9" ht="63" hidden="1">
      <c r="A188" s="20" t="s">
        <v>1088</v>
      </c>
      <c r="B188" s="67" t="s">
        <v>1087</v>
      </c>
      <c r="C188" s="24"/>
      <c r="D188" s="24"/>
      <c r="E188" s="25"/>
      <c r="F188" s="24"/>
      <c r="G188" s="24"/>
    </row>
    <row r="189" spans="1:9" ht="45">
      <c r="A189" s="171" t="s">
        <v>1086</v>
      </c>
      <c r="B189" s="67" t="s">
        <v>1085</v>
      </c>
      <c r="C189" s="35" t="s">
        <v>1748</v>
      </c>
      <c r="D189" s="36">
        <v>2</v>
      </c>
      <c r="E189" s="25" t="s">
        <v>156</v>
      </c>
      <c r="F189" s="21" t="s">
        <v>1632</v>
      </c>
      <c r="G189" s="23"/>
    </row>
    <row r="190" spans="1:9" ht="47.25">
      <c r="A190" s="171" t="s">
        <v>1083</v>
      </c>
      <c r="B190" s="162" t="s">
        <v>1082</v>
      </c>
      <c r="C190" s="47" t="s">
        <v>2310</v>
      </c>
      <c r="D190" s="36">
        <v>2</v>
      </c>
      <c r="E190" s="25" t="s">
        <v>156</v>
      </c>
      <c r="F190" s="24"/>
      <c r="G190" s="23"/>
    </row>
    <row r="191" spans="1:9" ht="30">
      <c r="A191" s="171"/>
      <c r="B191" s="84"/>
      <c r="C191" s="35" t="s">
        <v>1080</v>
      </c>
      <c r="D191" s="36">
        <v>2</v>
      </c>
      <c r="E191" s="25" t="s">
        <v>156</v>
      </c>
      <c r="F191" s="24"/>
      <c r="G191" s="23"/>
    </row>
    <row r="192" spans="1:9" ht="18.75">
      <c r="A192" s="242" t="s">
        <v>1079</v>
      </c>
      <c r="B192" s="879" t="s">
        <v>1078</v>
      </c>
      <c r="C192" s="880"/>
      <c r="D192" s="880"/>
      <c r="E192" s="880"/>
      <c r="F192" s="880"/>
      <c r="G192" s="881"/>
      <c r="H192" s="11">
        <f>SUM(D193:D197)</f>
        <v>10</v>
      </c>
      <c r="I192" s="11">
        <f>COUNT(D193:E197)*2</f>
        <v>10</v>
      </c>
    </row>
    <row r="193" spans="1:9" ht="45">
      <c r="A193" s="171" t="s">
        <v>1077</v>
      </c>
      <c r="B193" s="67" t="s">
        <v>1076</v>
      </c>
      <c r="C193" s="35" t="s">
        <v>2433</v>
      </c>
      <c r="D193" s="23">
        <v>2</v>
      </c>
      <c r="E193" s="25" t="s">
        <v>223</v>
      </c>
      <c r="F193" s="24"/>
      <c r="G193" s="23"/>
    </row>
    <row r="194" spans="1:9" ht="45">
      <c r="A194" s="171"/>
      <c r="B194" s="161"/>
      <c r="C194" s="35" t="s">
        <v>1074</v>
      </c>
      <c r="D194" s="23">
        <v>2</v>
      </c>
      <c r="E194" s="25" t="s">
        <v>156</v>
      </c>
      <c r="F194" s="24"/>
      <c r="G194" s="23"/>
    </row>
    <row r="195" spans="1:9" ht="45">
      <c r="A195" s="171" t="s">
        <v>1073</v>
      </c>
      <c r="B195" s="161" t="s">
        <v>1072</v>
      </c>
      <c r="C195" s="35" t="s">
        <v>2432</v>
      </c>
      <c r="D195" s="23">
        <v>2</v>
      </c>
      <c r="E195" s="25" t="s">
        <v>156</v>
      </c>
      <c r="F195" s="24"/>
      <c r="G195" s="23"/>
    </row>
    <row r="196" spans="1:9" ht="75">
      <c r="A196" s="171"/>
      <c r="B196" s="161"/>
      <c r="C196" s="35" t="s">
        <v>1070</v>
      </c>
      <c r="D196" s="23">
        <v>2</v>
      </c>
      <c r="E196" s="25" t="s">
        <v>178</v>
      </c>
      <c r="F196" s="24"/>
      <c r="G196" s="23"/>
    </row>
    <row r="197" spans="1:9" ht="78.75">
      <c r="A197" s="171" t="s">
        <v>1069</v>
      </c>
      <c r="B197" s="67" t="s">
        <v>1068</v>
      </c>
      <c r="C197" s="22" t="s">
        <v>1067</v>
      </c>
      <c r="D197" s="23">
        <v>2</v>
      </c>
      <c r="E197" s="25" t="s">
        <v>404</v>
      </c>
      <c r="F197" s="24"/>
      <c r="G197" s="23"/>
    </row>
    <row r="198" spans="1:9" ht="18.75">
      <c r="A198" s="242" t="s">
        <v>1066</v>
      </c>
      <c r="B198" s="879" t="s">
        <v>1065</v>
      </c>
      <c r="C198" s="880"/>
      <c r="D198" s="880"/>
      <c r="E198" s="880"/>
      <c r="F198" s="880"/>
      <c r="G198" s="881"/>
      <c r="H198" s="11">
        <f>SUM(D199:D204)</f>
        <v>12</v>
      </c>
      <c r="I198" s="11">
        <f>COUNT(D199:D204)*2</f>
        <v>12</v>
      </c>
    </row>
    <row r="199" spans="1:9" ht="47.25">
      <c r="A199" s="171" t="s">
        <v>1064</v>
      </c>
      <c r="B199" s="41" t="s">
        <v>1063</v>
      </c>
      <c r="C199" s="21" t="s">
        <v>2431</v>
      </c>
      <c r="D199" s="15">
        <v>2</v>
      </c>
      <c r="E199" s="13" t="s">
        <v>178</v>
      </c>
      <c r="G199" s="23"/>
    </row>
    <row r="200" spans="1:9" ht="47.25">
      <c r="A200" s="171" t="s">
        <v>1060</v>
      </c>
      <c r="B200" s="41" t="s">
        <v>1059</v>
      </c>
      <c r="C200" s="35" t="s">
        <v>1747</v>
      </c>
      <c r="D200" s="15">
        <v>2</v>
      </c>
      <c r="E200" s="25" t="s">
        <v>178</v>
      </c>
      <c r="F200" s="21"/>
      <c r="G200" s="23"/>
    </row>
    <row r="201" spans="1:9" ht="47.25">
      <c r="A201" s="171" t="s">
        <v>1057</v>
      </c>
      <c r="B201" s="41" t="s">
        <v>1056</v>
      </c>
      <c r="C201" s="35" t="s">
        <v>1745</v>
      </c>
      <c r="D201" s="15">
        <v>2</v>
      </c>
      <c r="E201" s="25" t="s">
        <v>1054</v>
      </c>
      <c r="F201" s="21" t="s">
        <v>1819</v>
      </c>
      <c r="G201" s="23"/>
    </row>
    <row r="202" spans="1:9" ht="47.25">
      <c r="A202" s="171" t="s">
        <v>1052</v>
      </c>
      <c r="B202" s="41" t="s">
        <v>1051</v>
      </c>
      <c r="C202" s="35" t="s">
        <v>2430</v>
      </c>
      <c r="D202" s="15">
        <v>2</v>
      </c>
      <c r="E202" s="25" t="s">
        <v>1597</v>
      </c>
      <c r="F202" s="21"/>
      <c r="G202" s="23"/>
    </row>
    <row r="203" spans="1:9" ht="31.5">
      <c r="A203" s="171" t="s">
        <v>1038</v>
      </c>
      <c r="B203" s="41" t="s">
        <v>1037</v>
      </c>
      <c r="C203" s="21" t="s">
        <v>1818</v>
      </c>
      <c r="D203" s="15">
        <v>2</v>
      </c>
      <c r="E203" s="25" t="s">
        <v>404</v>
      </c>
      <c r="F203" s="21"/>
      <c r="G203" s="23"/>
    </row>
    <row r="204" spans="1:9">
      <c r="A204" s="171"/>
      <c r="B204" s="41"/>
      <c r="C204" s="21" t="s">
        <v>1744</v>
      </c>
      <c r="D204" s="15">
        <v>2</v>
      </c>
      <c r="E204" s="25" t="s">
        <v>106</v>
      </c>
      <c r="F204" s="21"/>
      <c r="G204" s="23"/>
    </row>
    <row r="205" spans="1:9" ht="18.75">
      <c r="A205" s="242" t="s">
        <v>1023</v>
      </c>
      <c r="B205" s="879" t="s">
        <v>1631</v>
      </c>
      <c r="C205" s="880"/>
      <c r="D205" s="880"/>
      <c r="E205" s="880"/>
      <c r="F205" s="880"/>
      <c r="G205" s="881"/>
      <c r="H205" s="11">
        <f>SUM(D206:D218)</f>
        <v>26</v>
      </c>
      <c r="I205" s="11">
        <f>COUNT(D206:D218)*2</f>
        <v>26</v>
      </c>
    </row>
    <row r="206" spans="1:9" ht="47.25">
      <c r="A206" s="171" t="s">
        <v>1021</v>
      </c>
      <c r="B206" s="41" t="s">
        <v>1020</v>
      </c>
      <c r="C206" s="29" t="s">
        <v>2405</v>
      </c>
      <c r="D206" s="15">
        <v>2</v>
      </c>
      <c r="E206" s="13" t="s">
        <v>178</v>
      </c>
      <c r="F206" s="21"/>
      <c r="G206" s="23"/>
    </row>
    <row r="207" spans="1:9">
      <c r="A207" s="171"/>
      <c r="B207" s="41"/>
      <c r="C207" s="113" t="s">
        <v>1629</v>
      </c>
      <c r="D207" s="15">
        <v>2</v>
      </c>
      <c r="E207" s="89" t="s">
        <v>178</v>
      </c>
      <c r="F207" s="47"/>
      <c r="G207" s="23"/>
    </row>
    <row r="208" spans="1:9">
      <c r="A208" s="171"/>
      <c r="B208" s="41"/>
      <c r="C208" s="29" t="s">
        <v>2404</v>
      </c>
      <c r="D208" s="15">
        <v>2</v>
      </c>
      <c r="E208" s="13" t="s">
        <v>178</v>
      </c>
      <c r="F208" s="21"/>
      <c r="G208" s="23"/>
    </row>
    <row r="209" spans="1:9" ht="30">
      <c r="A209" s="171"/>
      <c r="B209" s="41"/>
      <c r="C209" s="29" t="s">
        <v>2403</v>
      </c>
      <c r="D209" s="15">
        <v>2</v>
      </c>
      <c r="E209" s="13" t="s">
        <v>178</v>
      </c>
      <c r="F209" s="21"/>
      <c r="G209" s="23"/>
    </row>
    <row r="210" spans="1:9" ht="30">
      <c r="A210" s="171"/>
      <c r="B210" s="41"/>
      <c r="C210" s="29" t="s">
        <v>2429</v>
      </c>
      <c r="D210" s="15">
        <v>2</v>
      </c>
      <c r="E210" s="13" t="s">
        <v>178</v>
      </c>
      <c r="F210" s="21"/>
      <c r="G210" s="23"/>
    </row>
    <row r="211" spans="1:9" ht="30">
      <c r="A211" s="171"/>
      <c r="B211" s="41"/>
      <c r="C211" s="29" t="s">
        <v>2402</v>
      </c>
      <c r="D211" s="15">
        <v>2</v>
      </c>
      <c r="E211" s="13" t="s">
        <v>178</v>
      </c>
      <c r="F211" s="21"/>
      <c r="G211" s="23"/>
    </row>
    <row r="212" spans="1:9">
      <c r="A212" s="171"/>
      <c r="B212" s="41"/>
      <c r="C212" s="29" t="s">
        <v>2401</v>
      </c>
      <c r="D212" s="15">
        <v>2</v>
      </c>
      <c r="E212" s="13" t="s">
        <v>178</v>
      </c>
      <c r="F212" s="21"/>
      <c r="G212" s="23"/>
    </row>
    <row r="213" spans="1:9">
      <c r="A213" s="171"/>
      <c r="B213" s="41"/>
      <c r="C213" s="29" t="s">
        <v>2400</v>
      </c>
      <c r="D213" s="15">
        <v>2</v>
      </c>
      <c r="E213" s="13" t="s">
        <v>178</v>
      </c>
      <c r="F213" s="21"/>
      <c r="G213" s="23"/>
    </row>
    <row r="214" spans="1:9">
      <c r="A214" s="171"/>
      <c r="B214" s="41"/>
      <c r="C214" s="38" t="s">
        <v>2399</v>
      </c>
      <c r="D214" s="15">
        <v>2</v>
      </c>
      <c r="E214" s="13" t="s">
        <v>178</v>
      </c>
      <c r="F214" s="22" t="s">
        <v>2277</v>
      </c>
      <c r="G214" s="23"/>
    </row>
    <row r="215" spans="1:9" ht="47.25">
      <c r="A215" s="171" t="s">
        <v>1016</v>
      </c>
      <c r="B215" s="41" t="s">
        <v>1015</v>
      </c>
      <c r="C215" s="35" t="s">
        <v>2428</v>
      </c>
      <c r="D215" s="15">
        <v>2</v>
      </c>
      <c r="E215" s="13" t="s">
        <v>178</v>
      </c>
      <c r="F215" s="21"/>
      <c r="G215" s="23"/>
    </row>
    <row r="216" spans="1:9" ht="30">
      <c r="A216" s="171"/>
      <c r="B216" s="41"/>
      <c r="C216" s="35" t="s">
        <v>1623</v>
      </c>
      <c r="D216" s="15">
        <v>2</v>
      </c>
      <c r="E216" s="13" t="s">
        <v>178</v>
      </c>
      <c r="F216" s="21"/>
      <c r="G216" s="23"/>
    </row>
    <row r="217" spans="1:9" ht="30">
      <c r="A217" s="171"/>
      <c r="B217" s="41"/>
      <c r="C217" s="35" t="s">
        <v>298</v>
      </c>
      <c r="D217" s="15">
        <v>2</v>
      </c>
      <c r="E217" s="13" t="s">
        <v>178</v>
      </c>
      <c r="F217" s="12" t="s">
        <v>1742</v>
      </c>
      <c r="G217" s="23"/>
    </row>
    <row r="218" spans="1:9" ht="63">
      <c r="A218" s="171" t="s">
        <v>1011</v>
      </c>
      <c r="B218" s="67" t="s">
        <v>1010</v>
      </c>
      <c r="C218" s="35" t="s">
        <v>2427</v>
      </c>
      <c r="D218" s="15">
        <v>2</v>
      </c>
      <c r="E218" s="13" t="s">
        <v>178</v>
      </c>
      <c r="F218" s="24"/>
      <c r="G218" s="23"/>
    </row>
    <row r="219" spans="1:9" ht="18.75">
      <c r="A219" s="242" t="s">
        <v>1007</v>
      </c>
      <c r="B219" s="879" t="s">
        <v>1006</v>
      </c>
      <c r="C219" s="880"/>
      <c r="D219" s="880"/>
      <c r="E219" s="880"/>
      <c r="F219" s="880"/>
      <c r="G219" s="881"/>
      <c r="H219" s="11">
        <f>SUM(D220:D230)</f>
        <v>22</v>
      </c>
      <c r="I219" s="11">
        <f>COUNT(D220:D230)*2</f>
        <v>22</v>
      </c>
    </row>
    <row r="220" spans="1:9" ht="60">
      <c r="A220" s="171" t="s">
        <v>1005</v>
      </c>
      <c r="B220" s="41" t="s">
        <v>1004</v>
      </c>
      <c r="C220" s="28" t="s">
        <v>1003</v>
      </c>
      <c r="D220" s="15">
        <v>2</v>
      </c>
      <c r="E220" s="13" t="s">
        <v>156</v>
      </c>
      <c r="F220" s="21" t="s">
        <v>2426</v>
      </c>
      <c r="G220" s="23"/>
    </row>
    <row r="221" spans="1:9" ht="63">
      <c r="A221" s="171" t="s">
        <v>1001</v>
      </c>
      <c r="B221" s="41" t="s">
        <v>1000</v>
      </c>
      <c r="C221" s="28" t="s">
        <v>2396</v>
      </c>
      <c r="D221" s="15">
        <v>2</v>
      </c>
      <c r="E221" s="13" t="s">
        <v>156</v>
      </c>
      <c r="F221" s="21"/>
      <c r="G221" s="23"/>
    </row>
    <row r="222" spans="1:9" ht="63">
      <c r="A222" s="18" t="s">
        <v>989</v>
      </c>
      <c r="B222" s="41" t="s">
        <v>988</v>
      </c>
      <c r="C222" s="134" t="s">
        <v>1619</v>
      </c>
      <c r="D222" s="15">
        <v>2</v>
      </c>
      <c r="E222" s="13" t="s">
        <v>156</v>
      </c>
      <c r="F222" s="29" t="s">
        <v>1816</v>
      </c>
      <c r="G222" s="23"/>
    </row>
    <row r="223" spans="1:9" ht="78.75">
      <c r="A223" s="171" t="s">
        <v>985</v>
      </c>
      <c r="B223" s="37" t="s">
        <v>984</v>
      </c>
      <c r="C223" s="30" t="s">
        <v>1815</v>
      </c>
      <c r="D223" s="15">
        <v>2</v>
      </c>
      <c r="E223" s="13" t="s">
        <v>156</v>
      </c>
      <c r="F223" s="29" t="s">
        <v>2425</v>
      </c>
      <c r="G223" s="23"/>
    </row>
    <row r="224" spans="1:9" ht="45">
      <c r="A224" s="18" t="s">
        <v>983</v>
      </c>
      <c r="B224" s="41" t="s">
        <v>982</v>
      </c>
      <c r="C224" s="30" t="s">
        <v>981</v>
      </c>
      <c r="D224" s="15">
        <v>2</v>
      </c>
      <c r="E224" s="13" t="s">
        <v>156</v>
      </c>
      <c r="F224" s="22" t="s">
        <v>1618</v>
      </c>
      <c r="G224" s="23"/>
    </row>
    <row r="225" spans="1:9" ht="47.25">
      <c r="A225" s="18" t="s">
        <v>979</v>
      </c>
      <c r="B225" s="37" t="s">
        <v>978</v>
      </c>
      <c r="C225" s="30" t="s">
        <v>977</v>
      </c>
      <c r="D225" s="15">
        <v>2</v>
      </c>
      <c r="E225" s="13" t="s">
        <v>156</v>
      </c>
      <c r="F225" s="22" t="s">
        <v>976</v>
      </c>
      <c r="G225" s="23"/>
    </row>
    <row r="226" spans="1:9" ht="31.5">
      <c r="A226" s="18"/>
      <c r="B226" s="37"/>
      <c r="C226" s="30" t="s">
        <v>975</v>
      </c>
      <c r="D226" s="15">
        <v>2</v>
      </c>
      <c r="E226" s="13" t="s">
        <v>156</v>
      </c>
      <c r="F226" s="22" t="s">
        <v>974</v>
      </c>
      <c r="G226" s="23"/>
    </row>
    <row r="227" spans="1:9" ht="47.25">
      <c r="A227" s="171" t="s">
        <v>973</v>
      </c>
      <c r="B227" s="41" t="s">
        <v>972</v>
      </c>
      <c r="C227" s="16" t="s">
        <v>1741</v>
      </c>
      <c r="D227" s="15">
        <v>2</v>
      </c>
      <c r="E227" s="13" t="s">
        <v>156</v>
      </c>
      <c r="F227" s="21"/>
      <c r="G227" s="23"/>
    </row>
    <row r="228" spans="1:9" ht="30">
      <c r="A228" s="171"/>
      <c r="B228" s="24"/>
      <c r="C228" s="29" t="s">
        <v>1740</v>
      </c>
      <c r="D228" s="15">
        <v>2</v>
      </c>
      <c r="E228" s="13" t="s">
        <v>156</v>
      </c>
      <c r="F228" s="21" t="s">
        <v>1739</v>
      </c>
      <c r="G228" s="23"/>
    </row>
    <row r="229" spans="1:9" ht="45">
      <c r="A229" s="171"/>
      <c r="B229" s="24"/>
      <c r="C229" s="24" t="s">
        <v>1738</v>
      </c>
      <c r="D229" s="15">
        <v>2</v>
      </c>
      <c r="E229" s="13" t="s">
        <v>156</v>
      </c>
      <c r="F229" s="102" t="s">
        <v>1737</v>
      </c>
      <c r="G229" s="23"/>
    </row>
    <row r="230" spans="1:9" ht="45">
      <c r="A230" s="171"/>
      <c r="B230" s="24"/>
      <c r="C230" s="35" t="s">
        <v>1736</v>
      </c>
      <c r="D230" s="15">
        <v>2</v>
      </c>
      <c r="E230" s="13" t="s">
        <v>156</v>
      </c>
      <c r="F230" s="21" t="s">
        <v>1735</v>
      </c>
      <c r="G230" s="23"/>
    </row>
    <row r="231" spans="1:9">
      <c r="A231" s="482" t="s">
        <v>5073</v>
      </c>
      <c r="B231" s="753" t="s">
        <v>5074</v>
      </c>
      <c r="C231" s="754"/>
      <c r="D231" s="754"/>
      <c r="E231" s="754"/>
      <c r="F231" s="754"/>
      <c r="G231" s="760"/>
      <c r="H231" s="11">
        <f>SUM(D232:D244)</f>
        <v>12</v>
      </c>
      <c r="I231" s="11">
        <f>COUNT(D232:D244)*2</f>
        <v>12</v>
      </c>
    </row>
    <row r="232" spans="1:9" ht="120">
      <c r="A232" s="482" t="s">
        <v>5075</v>
      </c>
      <c r="B232" s="29" t="s">
        <v>5076</v>
      </c>
      <c r="C232" s="29" t="s">
        <v>5077</v>
      </c>
      <c r="D232" s="668">
        <v>2</v>
      </c>
      <c r="E232" s="25" t="s">
        <v>120</v>
      </c>
      <c r="F232" s="29" t="s">
        <v>5078</v>
      </c>
      <c r="G232" s="606"/>
    </row>
    <row r="233" spans="1:9" ht="75">
      <c r="A233" s="482" t="s">
        <v>5079</v>
      </c>
      <c r="B233" s="29" t="s">
        <v>5080</v>
      </c>
      <c r="C233" s="29" t="s">
        <v>5081</v>
      </c>
      <c r="D233" s="669">
        <v>2</v>
      </c>
      <c r="E233" s="25" t="s">
        <v>120</v>
      </c>
      <c r="F233" s="29" t="s">
        <v>5082</v>
      </c>
      <c r="G233" s="606"/>
    </row>
    <row r="234" spans="1:9" ht="75" hidden="1">
      <c r="A234" s="616" t="s">
        <v>5083</v>
      </c>
      <c r="B234" s="21" t="s">
        <v>5084</v>
      </c>
      <c r="C234" s="21" t="s">
        <v>5085</v>
      </c>
      <c r="D234" s="206"/>
      <c r="E234" s="24"/>
      <c r="F234" s="21" t="s">
        <v>5086</v>
      </c>
      <c r="G234" s="608"/>
      <c r="H234" s="509"/>
      <c r="I234" s="509"/>
    </row>
    <row r="235" spans="1:9" ht="105" hidden="1">
      <c r="A235" s="616" t="s">
        <v>5087</v>
      </c>
      <c r="B235" s="21" t="s">
        <v>5088</v>
      </c>
      <c r="C235" s="21" t="s">
        <v>5089</v>
      </c>
      <c r="D235" s="206"/>
      <c r="E235" s="24"/>
      <c r="F235" s="21" t="s">
        <v>5090</v>
      </c>
      <c r="G235" s="608"/>
      <c r="H235" s="509"/>
      <c r="I235" s="509"/>
    </row>
    <row r="236" spans="1:9" ht="90" hidden="1">
      <c r="A236" s="616" t="s">
        <v>5091</v>
      </c>
      <c r="B236" s="619" t="s">
        <v>5092</v>
      </c>
      <c r="C236" s="619" t="s">
        <v>5093</v>
      </c>
      <c r="D236" s="206"/>
      <c r="E236" s="24"/>
      <c r="F236" s="21" t="s">
        <v>5094</v>
      </c>
      <c r="G236" s="608"/>
      <c r="H236" s="509"/>
      <c r="I236" s="509"/>
    </row>
    <row r="237" spans="1:9" ht="105" hidden="1">
      <c r="A237" s="616" t="s">
        <v>5095</v>
      </c>
      <c r="B237" s="21" t="s">
        <v>5096</v>
      </c>
      <c r="C237" s="21" t="s">
        <v>5097</v>
      </c>
      <c r="D237" s="206"/>
      <c r="E237" s="24"/>
      <c r="F237" s="21" t="s">
        <v>5098</v>
      </c>
      <c r="G237" s="608"/>
      <c r="H237" s="509"/>
      <c r="I237" s="509"/>
    </row>
    <row r="238" spans="1:9" ht="165" hidden="1">
      <c r="A238" s="616" t="s">
        <v>5099</v>
      </c>
      <c r="B238" s="21" t="s">
        <v>5100</v>
      </c>
      <c r="C238" s="21" t="s">
        <v>5101</v>
      </c>
      <c r="D238" s="206"/>
      <c r="E238" s="24"/>
      <c r="F238" s="21" t="s">
        <v>5102</v>
      </c>
      <c r="G238" s="608"/>
      <c r="H238" s="509"/>
      <c r="I238" s="509"/>
    </row>
    <row r="239" spans="1:9" ht="135" hidden="1">
      <c r="A239" s="616" t="s">
        <v>5103</v>
      </c>
      <c r="B239" s="21" t="s">
        <v>5104</v>
      </c>
      <c r="C239" s="21" t="s">
        <v>5105</v>
      </c>
      <c r="D239" s="206"/>
      <c r="E239" s="24"/>
      <c r="F239" s="21" t="s">
        <v>5106</v>
      </c>
      <c r="G239" s="608"/>
      <c r="H239" s="509"/>
      <c r="I239" s="509"/>
    </row>
    <row r="240" spans="1:9" ht="45">
      <c r="A240" s="18" t="s">
        <v>5107</v>
      </c>
      <c r="B240" s="29" t="s">
        <v>5108</v>
      </c>
      <c r="C240" s="29" t="s">
        <v>1743</v>
      </c>
      <c r="D240" s="675">
        <v>2</v>
      </c>
      <c r="E240" s="25" t="s">
        <v>404</v>
      </c>
      <c r="F240" s="29"/>
      <c r="G240" s="23"/>
    </row>
    <row r="241" spans="1:9" ht="30">
      <c r="A241" s="171"/>
      <c r="B241" s="25"/>
      <c r="C241" s="29" t="s">
        <v>1032</v>
      </c>
      <c r="D241" s="675">
        <v>2</v>
      </c>
      <c r="E241" s="25" t="s">
        <v>404</v>
      </c>
      <c r="F241" s="29"/>
      <c r="G241" s="23"/>
    </row>
    <row r="242" spans="1:9">
      <c r="A242" s="171"/>
      <c r="B242" s="25"/>
      <c r="C242" s="29" t="s">
        <v>1031</v>
      </c>
      <c r="D242" s="675">
        <v>2</v>
      </c>
      <c r="E242" s="25" t="s">
        <v>106</v>
      </c>
      <c r="F242" s="29"/>
      <c r="G242" s="23"/>
    </row>
    <row r="243" spans="1:9" ht="105">
      <c r="A243" s="482" t="s">
        <v>5109</v>
      </c>
      <c r="B243" s="29" t="s">
        <v>5110</v>
      </c>
      <c r="C243" s="29" t="s">
        <v>1817</v>
      </c>
      <c r="D243" s="675">
        <v>2</v>
      </c>
      <c r="E243" s="25" t="s">
        <v>404</v>
      </c>
      <c r="F243" s="29" t="s">
        <v>5111</v>
      </c>
      <c r="G243" s="23"/>
    </row>
    <row r="244" spans="1:9" ht="105" hidden="1">
      <c r="A244" s="616" t="s">
        <v>5112</v>
      </c>
      <c r="B244" s="21" t="s">
        <v>5113</v>
      </c>
      <c r="C244" s="21" t="s">
        <v>5114</v>
      </c>
      <c r="D244" s="206"/>
      <c r="E244" s="24"/>
      <c r="F244" s="21" t="s">
        <v>5115</v>
      </c>
      <c r="G244" s="608"/>
      <c r="H244" s="509"/>
      <c r="I244" s="509"/>
    </row>
    <row r="245" spans="1:9" ht="18.75">
      <c r="A245" s="241"/>
      <c r="B245" s="900" t="s">
        <v>966</v>
      </c>
      <c r="C245" s="900"/>
      <c r="D245" s="900"/>
      <c r="E245" s="900"/>
      <c r="F245" s="900"/>
      <c r="G245" s="900"/>
      <c r="H245" s="11">
        <f>H246+H251+H265+H275+H288+H292+H297+H313+H318</f>
        <v>102</v>
      </c>
      <c r="I245" s="11">
        <f>I246+I251+I265+I275+I288+I292+I297+I313+I318</f>
        <v>102</v>
      </c>
    </row>
    <row r="246" spans="1:9" ht="31.5">
      <c r="A246" s="145" t="s">
        <v>965</v>
      </c>
      <c r="B246" s="879" t="s">
        <v>964</v>
      </c>
      <c r="C246" s="880"/>
      <c r="D246" s="880"/>
      <c r="E246" s="880"/>
      <c r="F246" s="880"/>
      <c r="G246" s="881"/>
      <c r="H246" s="11">
        <f>SUM(D247:D249)</f>
        <v>6</v>
      </c>
      <c r="I246" s="11">
        <f>COUNT(D247:D249)*2</f>
        <v>6</v>
      </c>
    </row>
    <row r="247" spans="1:9" ht="47.25">
      <c r="A247" s="171" t="s">
        <v>963</v>
      </c>
      <c r="B247" s="67" t="s">
        <v>962</v>
      </c>
      <c r="C247" s="22" t="s">
        <v>961</v>
      </c>
      <c r="D247" s="23">
        <v>2</v>
      </c>
      <c r="E247" s="25" t="s">
        <v>106</v>
      </c>
      <c r="F247" s="24"/>
      <c r="G247" s="23"/>
    </row>
    <row r="248" spans="1:9" ht="60">
      <c r="A248" s="171"/>
      <c r="B248" s="67"/>
      <c r="C248" s="29" t="s">
        <v>960</v>
      </c>
      <c r="D248" s="23">
        <v>2</v>
      </c>
      <c r="E248" s="25" t="s">
        <v>106</v>
      </c>
      <c r="F248" s="24"/>
      <c r="G248" s="23"/>
    </row>
    <row r="249" spans="1:9" ht="63">
      <c r="A249" s="171" t="s">
        <v>959</v>
      </c>
      <c r="B249" s="41" t="s">
        <v>958</v>
      </c>
      <c r="C249" s="22" t="s">
        <v>957</v>
      </c>
      <c r="D249" s="23">
        <v>2</v>
      </c>
      <c r="E249" s="25" t="s">
        <v>956</v>
      </c>
      <c r="F249" s="21" t="s">
        <v>1734</v>
      </c>
      <c r="G249" s="23"/>
    </row>
    <row r="250" spans="1:9" ht="47.25" hidden="1">
      <c r="A250" s="154" t="s">
        <v>954</v>
      </c>
      <c r="B250" s="41" t="s">
        <v>953</v>
      </c>
      <c r="C250" s="35"/>
      <c r="D250" s="24"/>
      <c r="E250" s="25"/>
      <c r="F250" s="24"/>
      <c r="G250" s="24"/>
    </row>
    <row r="251" spans="1:9" ht="31.5">
      <c r="A251" s="145" t="s">
        <v>952</v>
      </c>
      <c r="B251" s="879" t="s">
        <v>951</v>
      </c>
      <c r="C251" s="880"/>
      <c r="D251" s="880"/>
      <c r="E251" s="880"/>
      <c r="F251" s="880"/>
      <c r="G251" s="881"/>
      <c r="H251" s="11">
        <f>SUM(D252:D264)</f>
        <v>24</v>
      </c>
      <c r="I251" s="11">
        <f>COUNT(D252:D264)*2</f>
        <v>24</v>
      </c>
    </row>
    <row r="252" spans="1:9" ht="60">
      <c r="A252" s="171" t="s">
        <v>950</v>
      </c>
      <c r="B252" s="41" t="s">
        <v>949</v>
      </c>
      <c r="C252" s="21" t="s">
        <v>1733</v>
      </c>
      <c r="D252" s="36">
        <v>2</v>
      </c>
      <c r="E252" s="25" t="s">
        <v>106</v>
      </c>
      <c r="F252" s="21" t="s">
        <v>947</v>
      </c>
      <c r="G252" s="23"/>
    </row>
    <row r="253" spans="1:9" ht="47.25" hidden="1">
      <c r="A253" s="154" t="s">
        <v>946</v>
      </c>
      <c r="B253" s="67" t="s">
        <v>945</v>
      </c>
      <c r="C253" s="35"/>
      <c r="D253" s="24"/>
      <c r="E253" s="25"/>
      <c r="F253" s="24"/>
      <c r="G253" s="24"/>
    </row>
    <row r="254" spans="1:9" ht="47.25">
      <c r="A254" s="171" t="s">
        <v>944</v>
      </c>
      <c r="B254" s="41" t="s">
        <v>943</v>
      </c>
      <c r="C254" s="35" t="s">
        <v>942</v>
      </c>
      <c r="D254" s="36">
        <v>2</v>
      </c>
      <c r="E254" s="25" t="s">
        <v>156</v>
      </c>
      <c r="F254" s="24"/>
      <c r="G254" s="23"/>
    </row>
    <row r="255" spans="1:9" ht="30">
      <c r="A255" s="171"/>
      <c r="B255" s="41"/>
      <c r="C255" s="35" t="s">
        <v>1616</v>
      </c>
      <c r="D255" s="36">
        <v>2</v>
      </c>
      <c r="E255" s="25" t="s">
        <v>156</v>
      </c>
      <c r="F255" s="24"/>
      <c r="G255" s="23"/>
    </row>
    <row r="256" spans="1:9" ht="47.25">
      <c r="A256" s="171" t="s">
        <v>940</v>
      </c>
      <c r="B256" s="41" t="s">
        <v>939</v>
      </c>
      <c r="C256" s="22" t="s">
        <v>1615</v>
      </c>
      <c r="D256" s="36">
        <v>2</v>
      </c>
      <c r="E256" s="25" t="s">
        <v>178</v>
      </c>
      <c r="F256" s="24"/>
      <c r="G256" s="23"/>
    </row>
    <row r="257" spans="1:9">
      <c r="A257" s="171"/>
      <c r="B257" s="41"/>
      <c r="C257" s="13" t="s">
        <v>937</v>
      </c>
      <c r="D257" s="36">
        <v>2</v>
      </c>
      <c r="E257" s="13" t="s">
        <v>178</v>
      </c>
      <c r="F257" s="24"/>
      <c r="G257" s="23"/>
    </row>
    <row r="258" spans="1:9" ht="45">
      <c r="A258" s="171"/>
      <c r="B258" s="41"/>
      <c r="C258" s="133" t="s">
        <v>936</v>
      </c>
      <c r="D258" s="36">
        <v>2</v>
      </c>
      <c r="E258" s="13" t="s">
        <v>49</v>
      </c>
      <c r="F258" s="24"/>
      <c r="G258" s="23"/>
    </row>
    <row r="259" spans="1:9" ht="47.25">
      <c r="A259" s="18" t="s">
        <v>935</v>
      </c>
      <c r="B259" s="67" t="s">
        <v>934</v>
      </c>
      <c r="C259" s="22" t="s">
        <v>933</v>
      </c>
      <c r="D259" s="36">
        <v>2</v>
      </c>
      <c r="E259" s="9" t="s">
        <v>106</v>
      </c>
      <c r="F259" s="24"/>
      <c r="G259" s="23"/>
    </row>
    <row r="260" spans="1:9" ht="45">
      <c r="A260" s="18"/>
      <c r="B260" s="67"/>
      <c r="C260" s="22" t="s">
        <v>932</v>
      </c>
      <c r="D260" s="36">
        <v>2</v>
      </c>
      <c r="E260" s="25" t="s">
        <v>120</v>
      </c>
      <c r="F260" s="24"/>
      <c r="G260" s="23"/>
    </row>
    <row r="261" spans="1:9" ht="45">
      <c r="A261" s="171" t="s">
        <v>931</v>
      </c>
      <c r="B261" s="61" t="s">
        <v>930</v>
      </c>
      <c r="C261" s="22" t="s">
        <v>929</v>
      </c>
      <c r="D261" s="36">
        <v>2</v>
      </c>
      <c r="E261" s="25" t="s">
        <v>106</v>
      </c>
      <c r="F261" s="24"/>
      <c r="G261" s="23"/>
    </row>
    <row r="262" spans="1:9">
      <c r="A262" s="171"/>
      <c r="B262" s="61"/>
      <c r="C262" s="22" t="s">
        <v>928</v>
      </c>
      <c r="D262" s="36">
        <v>2</v>
      </c>
      <c r="E262" s="25" t="s">
        <v>779</v>
      </c>
      <c r="F262" s="24"/>
      <c r="G262" s="23"/>
    </row>
    <row r="263" spans="1:9" ht="63">
      <c r="A263" s="171" t="s">
        <v>927</v>
      </c>
      <c r="B263" s="41" t="s">
        <v>926</v>
      </c>
      <c r="C263" s="29" t="s">
        <v>1614</v>
      </c>
      <c r="D263" s="36">
        <v>2</v>
      </c>
      <c r="E263" s="25" t="s">
        <v>178</v>
      </c>
      <c r="F263" s="22" t="s">
        <v>924</v>
      </c>
      <c r="G263" s="23"/>
    </row>
    <row r="264" spans="1:9" ht="47.25">
      <c r="A264" s="171" t="s">
        <v>921</v>
      </c>
      <c r="B264" s="41" t="s">
        <v>920</v>
      </c>
      <c r="C264" s="35" t="s">
        <v>2424</v>
      </c>
      <c r="D264" s="36">
        <v>2</v>
      </c>
      <c r="E264" s="25" t="s">
        <v>223</v>
      </c>
      <c r="F264" s="35" t="s">
        <v>1732</v>
      </c>
      <c r="G264" s="23"/>
    </row>
    <row r="265" spans="1:9" ht="31.5">
      <c r="A265" s="145" t="s">
        <v>919</v>
      </c>
      <c r="B265" s="879" t="s">
        <v>918</v>
      </c>
      <c r="C265" s="880"/>
      <c r="D265" s="880"/>
      <c r="E265" s="880"/>
      <c r="F265" s="880"/>
      <c r="G265" s="881"/>
      <c r="H265" s="11">
        <f>SUM(D266:D274)</f>
        <v>18</v>
      </c>
      <c r="I265" s="11">
        <f>COUNT(D266:D274)*2</f>
        <v>18</v>
      </c>
    </row>
    <row r="266" spans="1:9" ht="47.25">
      <c r="A266" s="171" t="s">
        <v>917</v>
      </c>
      <c r="B266" s="37" t="s">
        <v>916</v>
      </c>
      <c r="C266" s="74" t="s">
        <v>1731</v>
      </c>
      <c r="D266" s="23">
        <v>2</v>
      </c>
      <c r="E266" s="25" t="s">
        <v>156</v>
      </c>
      <c r="F266" s="24"/>
      <c r="G266" s="23"/>
    </row>
    <row r="267" spans="1:9" ht="30">
      <c r="A267" s="171"/>
      <c r="B267" s="37"/>
      <c r="C267" s="74" t="s">
        <v>1730</v>
      </c>
      <c r="D267" s="23">
        <v>2</v>
      </c>
      <c r="E267" s="25" t="s">
        <v>156</v>
      </c>
      <c r="F267" s="24"/>
      <c r="G267" s="23"/>
    </row>
    <row r="268" spans="1:9" ht="47.25">
      <c r="A268" s="171" t="s">
        <v>911</v>
      </c>
      <c r="B268" s="37" t="s">
        <v>910</v>
      </c>
      <c r="C268" s="35" t="s">
        <v>1729</v>
      </c>
      <c r="D268" s="23">
        <v>2</v>
      </c>
      <c r="E268" s="25" t="s">
        <v>1728</v>
      </c>
      <c r="F268" s="24"/>
      <c r="G268" s="23"/>
    </row>
    <row r="269" spans="1:9" ht="30">
      <c r="A269" s="171"/>
      <c r="B269" s="37"/>
      <c r="C269" s="35" t="s">
        <v>1727</v>
      </c>
      <c r="D269" s="23">
        <v>2</v>
      </c>
      <c r="E269" s="25" t="s">
        <v>156</v>
      </c>
      <c r="F269" s="24"/>
      <c r="G269" s="23"/>
    </row>
    <row r="270" spans="1:9" ht="45">
      <c r="A270" s="171"/>
      <c r="B270" s="37"/>
      <c r="C270" s="35" t="s">
        <v>2423</v>
      </c>
      <c r="D270" s="23">
        <v>2</v>
      </c>
      <c r="E270" s="25" t="s">
        <v>223</v>
      </c>
      <c r="F270" s="24"/>
      <c r="G270" s="23"/>
    </row>
    <row r="271" spans="1:9" ht="60">
      <c r="A271" s="171" t="s">
        <v>906</v>
      </c>
      <c r="B271" s="37" t="s">
        <v>905</v>
      </c>
      <c r="C271" s="22" t="s">
        <v>1612</v>
      </c>
      <c r="D271" s="23">
        <v>2</v>
      </c>
      <c r="E271" s="25" t="s">
        <v>903</v>
      </c>
      <c r="F271" s="22" t="s">
        <v>2422</v>
      </c>
      <c r="G271" s="23"/>
    </row>
    <row r="272" spans="1:9" ht="60">
      <c r="A272" s="171"/>
      <c r="B272" s="37"/>
      <c r="C272" s="22" t="s">
        <v>1611</v>
      </c>
      <c r="D272" s="23">
        <v>2</v>
      </c>
      <c r="E272" s="25" t="s">
        <v>110</v>
      </c>
      <c r="F272" s="22" t="s">
        <v>901</v>
      </c>
      <c r="G272" s="23"/>
    </row>
    <row r="273" spans="1:9" ht="31.5">
      <c r="A273" s="171" t="s">
        <v>900</v>
      </c>
      <c r="B273" s="37" t="s">
        <v>899</v>
      </c>
      <c r="C273" s="29" t="s">
        <v>2421</v>
      </c>
      <c r="D273" s="23">
        <v>2</v>
      </c>
      <c r="E273" s="9" t="s">
        <v>779</v>
      </c>
      <c r="F273" s="24"/>
      <c r="G273" s="23"/>
    </row>
    <row r="274" spans="1:9" ht="45">
      <c r="A274" s="18" t="s">
        <v>897</v>
      </c>
      <c r="B274" s="160" t="s">
        <v>896</v>
      </c>
      <c r="C274" s="22" t="s">
        <v>1610</v>
      </c>
      <c r="D274" s="23">
        <v>2</v>
      </c>
      <c r="E274" s="25" t="s">
        <v>118</v>
      </c>
      <c r="F274" s="24"/>
      <c r="G274" s="23"/>
    </row>
    <row r="275" spans="1:9" ht="31.5">
      <c r="A275" s="145" t="s">
        <v>894</v>
      </c>
      <c r="B275" s="879" t="s">
        <v>893</v>
      </c>
      <c r="C275" s="880"/>
      <c r="D275" s="880"/>
      <c r="E275" s="880"/>
      <c r="F275" s="880"/>
      <c r="G275" s="881"/>
      <c r="H275" s="11">
        <f>SUM(D276:D287)</f>
        <v>22</v>
      </c>
      <c r="I275" s="11">
        <f>COUNT(D276:D287)*2</f>
        <v>22</v>
      </c>
    </row>
    <row r="276" spans="1:9" ht="45">
      <c r="A276" s="171" t="s">
        <v>892</v>
      </c>
      <c r="B276" s="67" t="s">
        <v>891</v>
      </c>
      <c r="C276" s="35" t="s">
        <v>890</v>
      </c>
      <c r="D276" s="23">
        <v>2</v>
      </c>
      <c r="E276" s="25" t="s">
        <v>156</v>
      </c>
      <c r="F276" s="24"/>
      <c r="G276" s="23"/>
    </row>
    <row r="277" spans="1:9" ht="30">
      <c r="A277" s="171"/>
      <c r="B277" s="67"/>
      <c r="C277" s="35" t="s">
        <v>889</v>
      </c>
      <c r="D277" s="23">
        <v>2</v>
      </c>
      <c r="E277" s="25" t="s">
        <v>156</v>
      </c>
      <c r="F277" s="24"/>
      <c r="G277" s="23"/>
    </row>
    <row r="278" spans="1:9" ht="45">
      <c r="A278" s="171" t="s">
        <v>888</v>
      </c>
      <c r="B278" s="37" t="s">
        <v>887</v>
      </c>
      <c r="C278" s="35" t="s">
        <v>886</v>
      </c>
      <c r="D278" s="23">
        <v>2</v>
      </c>
      <c r="E278" s="25" t="s">
        <v>156</v>
      </c>
      <c r="F278" s="35" t="s">
        <v>885</v>
      </c>
      <c r="G278" s="23"/>
    </row>
    <row r="279" spans="1:9" ht="30">
      <c r="A279" s="171"/>
      <c r="B279" s="37"/>
      <c r="C279" s="22" t="s">
        <v>884</v>
      </c>
      <c r="D279" s="23">
        <v>2</v>
      </c>
      <c r="E279" s="25" t="s">
        <v>156</v>
      </c>
      <c r="F279" s="22"/>
      <c r="G279" s="23"/>
    </row>
    <row r="280" spans="1:9" ht="45">
      <c r="A280" s="171"/>
      <c r="B280" s="37"/>
      <c r="C280" s="44" t="s">
        <v>883</v>
      </c>
      <c r="D280" s="23">
        <v>2</v>
      </c>
      <c r="E280" s="25" t="s">
        <v>156</v>
      </c>
      <c r="F280" s="22"/>
      <c r="G280" s="23"/>
    </row>
    <row r="281" spans="1:9" ht="31.5">
      <c r="A281" s="171" t="s">
        <v>882</v>
      </c>
      <c r="B281" s="41" t="s">
        <v>881</v>
      </c>
      <c r="C281" s="132" t="s">
        <v>880</v>
      </c>
      <c r="D281" s="23">
        <v>2</v>
      </c>
      <c r="E281" s="25" t="s">
        <v>156</v>
      </c>
      <c r="F281" s="24"/>
      <c r="G281" s="23"/>
    </row>
    <row r="282" spans="1:9" ht="30">
      <c r="A282" s="171"/>
      <c r="B282" s="41"/>
      <c r="C282" s="35" t="s">
        <v>879</v>
      </c>
      <c r="D282" s="23">
        <v>2</v>
      </c>
      <c r="E282" s="25" t="s">
        <v>156</v>
      </c>
      <c r="F282" s="24"/>
      <c r="G282" s="23"/>
    </row>
    <row r="283" spans="1:9" ht="30">
      <c r="A283" s="171"/>
      <c r="B283" s="41"/>
      <c r="C283" s="35" t="s">
        <v>878</v>
      </c>
      <c r="D283" s="23">
        <v>2</v>
      </c>
      <c r="E283" s="25" t="s">
        <v>156</v>
      </c>
      <c r="F283" s="24"/>
      <c r="G283" s="23"/>
    </row>
    <row r="284" spans="1:9">
      <c r="A284" s="171"/>
      <c r="B284" s="41"/>
      <c r="C284" s="35" t="s">
        <v>877</v>
      </c>
      <c r="D284" s="23">
        <v>2</v>
      </c>
      <c r="E284" s="25" t="s">
        <v>156</v>
      </c>
      <c r="F284" s="24"/>
      <c r="G284" s="23"/>
    </row>
    <row r="285" spans="1:9" ht="31.5" hidden="1">
      <c r="A285" s="20" t="s">
        <v>876</v>
      </c>
      <c r="B285" s="41" t="s">
        <v>875</v>
      </c>
      <c r="D285" s="24"/>
      <c r="E285" s="25"/>
      <c r="F285" s="24"/>
      <c r="G285" s="24"/>
    </row>
    <row r="286" spans="1:9" ht="47.25">
      <c r="A286" s="171" t="s">
        <v>874</v>
      </c>
      <c r="B286" s="41" t="s">
        <v>873</v>
      </c>
      <c r="C286" s="35" t="s">
        <v>1725</v>
      </c>
      <c r="D286" s="23">
        <v>2</v>
      </c>
      <c r="E286" s="25" t="s">
        <v>156</v>
      </c>
      <c r="F286" s="24"/>
      <c r="G286" s="23"/>
    </row>
    <row r="287" spans="1:9" ht="47.25">
      <c r="A287" s="171" t="s">
        <v>871</v>
      </c>
      <c r="B287" s="41" t="s">
        <v>870</v>
      </c>
      <c r="C287" s="29" t="s">
        <v>869</v>
      </c>
      <c r="D287" s="23">
        <v>2</v>
      </c>
      <c r="E287" s="25" t="s">
        <v>156</v>
      </c>
      <c r="F287" s="24"/>
      <c r="G287" s="23"/>
    </row>
    <row r="288" spans="1:9" ht="31.5">
      <c r="A288" s="145" t="s">
        <v>868</v>
      </c>
      <c r="B288" s="879" t="s">
        <v>867</v>
      </c>
      <c r="C288" s="880"/>
      <c r="D288" s="880"/>
      <c r="E288" s="880"/>
      <c r="F288" s="880"/>
      <c r="G288" s="881"/>
      <c r="H288" s="11">
        <f>SUM(D289:D290)</f>
        <v>4</v>
      </c>
      <c r="I288" s="11">
        <f>COUNT(D289:D290)*2</f>
        <v>4</v>
      </c>
    </row>
    <row r="289" spans="1:9" ht="63">
      <c r="A289" s="171" t="s">
        <v>866</v>
      </c>
      <c r="B289" s="41" t="s">
        <v>865</v>
      </c>
      <c r="C289" s="22" t="s">
        <v>864</v>
      </c>
      <c r="D289" s="23">
        <v>2</v>
      </c>
      <c r="E289" s="25" t="s">
        <v>223</v>
      </c>
      <c r="F289" s="24"/>
      <c r="G289" s="23"/>
    </row>
    <row r="290" spans="1:9" ht="47.25">
      <c r="A290" s="171" t="s">
        <v>863</v>
      </c>
      <c r="B290" s="41" t="s">
        <v>862</v>
      </c>
      <c r="C290" s="35" t="s">
        <v>1805</v>
      </c>
      <c r="D290" s="23">
        <v>2</v>
      </c>
      <c r="E290" s="25" t="s">
        <v>223</v>
      </c>
      <c r="F290" s="24"/>
      <c r="G290" s="23"/>
    </row>
    <row r="291" spans="1:9" ht="45" hidden="1">
      <c r="A291" s="20" t="s">
        <v>860</v>
      </c>
      <c r="B291" s="160" t="s">
        <v>859</v>
      </c>
      <c r="C291" s="24"/>
      <c r="D291" s="24"/>
      <c r="E291" s="25"/>
      <c r="F291" s="24"/>
      <c r="G291" s="24"/>
    </row>
    <row r="292" spans="1:9" ht="18.75">
      <c r="A292" s="145" t="s">
        <v>858</v>
      </c>
      <c r="B292" s="879" t="s">
        <v>857</v>
      </c>
      <c r="C292" s="880"/>
      <c r="D292" s="880"/>
      <c r="E292" s="880"/>
      <c r="F292" s="880"/>
      <c r="G292" s="881"/>
      <c r="H292" s="11">
        <f>SUM(D293:D296)</f>
        <v>8</v>
      </c>
      <c r="I292" s="11">
        <f>COUNT(D293:D296)*2</f>
        <v>8</v>
      </c>
    </row>
    <row r="293" spans="1:9" ht="47.25">
      <c r="A293" s="143" t="s">
        <v>856</v>
      </c>
      <c r="B293" s="41" t="s">
        <v>855</v>
      </c>
      <c r="C293" s="16" t="s">
        <v>854</v>
      </c>
      <c r="D293" s="15">
        <v>2</v>
      </c>
      <c r="E293" s="13" t="s">
        <v>120</v>
      </c>
      <c r="F293" s="21"/>
      <c r="G293" s="23"/>
    </row>
    <row r="294" spans="1:9" ht="47.25">
      <c r="A294" s="143" t="s">
        <v>853</v>
      </c>
      <c r="B294" s="41" t="s">
        <v>852</v>
      </c>
      <c r="C294" s="21" t="s">
        <v>1724</v>
      </c>
      <c r="D294" s="15">
        <v>2</v>
      </c>
      <c r="E294" s="13" t="s">
        <v>178</v>
      </c>
      <c r="F294" s="21" t="s">
        <v>1723</v>
      </c>
      <c r="G294" s="23"/>
    </row>
    <row r="295" spans="1:9" ht="45">
      <c r="A295" s="143"/>
      <c r="B295" s="41"/>
      <c r="C295" s="21" t="s">
        <v>1722</v>
      </c>
      <c r="D295" s="15">
        <v>2</v>
      </c>
      <c r="E295" s="13" t="s">
        <v>790</v>
      </c>
      <c r="F295" s="21" t="s">
        <v>1721</v>
      </c>
      <c r="G295" s="23"/>
    </row>
    <row r="296" spans="1:9" ht="60">
      <c r="A296" s="143" t="s">
        <v>851</v>
      </c>
      <c r="B296" s="61" t="s">
        <v>850</v>
      </c>
      <c r="C296" s="35" t="s">
        <v>1720</v>
      </c>
      <c r="D296" s="15">
        <v>2</v>
      </c>
      <c r="E296" s="13" t="s">
        <v>120</v>
      </c>
      <c r="F296" s="21" t="s">
        <v>1719</v>
      </c>
      <c r="G296" s="23"/>
    </row>
    <row r="297" spans="1:9" ht="31.5">
      <c r="A297" s="145" t="s">
        <v>849</v>
      </c>
      <c r="B297" s="879" t="s">
        <v>848</v>
      </c>
      <c r="C297" s="880"/>
      <c r="D297" s="880"/>
      <c r="E297" s="880"/>
      <c r="F297" s="880"/>
      <c r="G297" s="881"/>
      <c r="H297" s="11">
        <f>SUM(D298:D302)</f>
        <v>10</v>
      </c>
      <c r="I297" s="11">
        <f>COUNT(D298:D302)*2</f>
        <v>10</v>
      </c>
    </row>
    <row r="298" spans="1:9" ht="31.5">
      <c r="A298" s="171" t="s">
        <v>847</v>
      </c>
      <c r="B298" s="41" t="s">
        <v>846</v>
      </c>
      <c r="C298" s="21" t="s">
        <v>1718</v>
      </c>
      <c r="D298" s="23">
        <v>2</v>
      </c>
      <c r="E298" s="25" t="s">
        <v>178</v>
      </c>
      <c r="F298" s="24"/>
      <c r="G298" s="23"/>
    </row>
    <row r="299" spans="1:9" ht="30">
      <c r="A299" s="171"/>
      <c r="B299" s="41"/>
      <c r="C299" s="35" t="s">
        <v>1717</v>
      </c>
      <c r="D299" s="23">
        <v>2</v>
      </c>
      <c r="E299" s="25" t="s">
        <v>178</v>
      </c>
      <c r="F299" s="24"/>
      <c r="G299" s="23"/>
    </row>
    <row r="300" spans="1:9" ht="45">
      <c r="A300" s="171"/>
      <c r="B300" s="41"/>
      <c r="C300" s="35" t="s">
        <v>1716</v>
      </c>
      <c r="D300" s="23">
        <v>2</v>
      </c>
      <c r="E300" s="25" t="s">
        <v>178</v>
      </c>
      <c r="F300" s="24"/>
      <c r="G300" s="23"/>
    </row>
    <row r="301" spans="1:9" ht="47.25">
      <c r="A301" s="171" t="s">
        <v>844</v>
      </c>
      <c r="B301" s="41" t="s">
        <v>843</v>
      </c>
      <c r="C301" s="35" t="s">
        <v>1715</v>
      </c>
      <c r="D301" s="23">
        <v>2</v>
      </c>
      <c r="E301" s="25" t="s">
        <v>178</v>
      </c>
      <c r="F301" s="24"/>
      <c r="G301" s="23"/>
    </row>
    <row r="302" spans="1:9" ht="60">
      <c r="A302" s="18" t="s">
        <v>842</v>
      </c>
      <c r="B302" s="61" t="s">
        <v>841</v>
      </c>
      <c r="C302" s="21" t="s">
        <v>1606</v>
      </c>
      <c r="D302" s="23">
        <v>2</v>
      </c>
      <c r="E302" s="25" t="s">
        <v>106</v>
      </c>
      <c r="F302" s="24"/>
      <c r="G302" s="23"/>
    </row>
    <row r="303" spans="1:9" ht="40.15" hidden="1" customHeight="1">
      <c r="A303" s="155" t="s">
        <v>840</v>
      </c>
      <c r="B303" s="879" t="s">
        <v>839</v>
      </c>
      <c r="C303" s="880"/>
      <c r="D303" s="880"/>
      <c r="E303" s="880"/>
      <c r="F303" s="880"/>
      <c r="G303" s="881"/>
    </row>
    <row r="304" spans="1:9" ht="47.25" hidden="1">
      <c r="A304" s="20" t="s">
        <v>838</v>
      </c>
      <c r="B304" s="41" t="s">
        <v>837</v>
      </c>
      <c r="C304" s="24"/>
      <c r="D304" s="24"/>
      <c r="E304" s="25"/>
      <c r="F304" s="24"/>
      <c r="G304" s="24"/>
    </row>
    <row r="305" spans="1:9" ht="47.25" hidden="1">
      <c r="A305" s="20" t="s">
        <v>836</v>
      </c>
      <c r="B305" s="41" t="s">
        <v>835</v>
      </c>
      <c r="C305" s="120"/>
      <c r="D305" s="24"/>
      <c r="E305" s="25"/>
      <c r="F305" s="24"/>
      <c r="G305" s="24"/>
    </row>
    <row r="306" spans="1:9" ht="40.15" hidden="1" customHeight="1">
      <c r="A306" s="159" t="s">
        <v>834</v>
      </c>
      <c r="B306" s="901" t="s">
        <v>833</v>
      </c>
      <c r="C306" s="902"/>
      <c r="D306" s="902"/>
      <c r="E306" s="902"/>
      <c r="F306" s="902"/>
      <c r="G306" s="903"/>
    </row>
    <row r="307" spans="1:9" ht="31.5" hidden="1">
      <c r="A307" s="20" t="s">
        <v>832</v>
      </c>
      <c r="B307" s="41" t="s">
        <v>831</v>
      </c>
      <c r="C307" s="24"/>
      <c r="D307" s="24"/>
      <c r="E307" s="25"/>
      <c r="F307" s="24"/>
      <c r="G307" s="24"/>
    </row>
    <row r="308" spans="1:9" ht="47.25" hidden="1">
      <c r="A308" s="20" t="s">
        <v>830</v>
      </c>
      <c r="B308" s="41" t="s">
        <v>829</v>
      </c>
      <c r="C308" s="24"/>
      <c r="D308" s="24"/>
      <c r="E308" s="25"/>
      <c r="F308" s="24"/>
      <c r="G308" s="24"/>
    </row>
    <row r="309" spans="1:9" ht="40.15" hidden="1" customHeight="1">
      <c r="A309" s="155" t="s">
        <v>828</v>
      </c>
      <c r="B309" s="879" t="s">
        <v>1605</v>
      </c>
      <c r="C309" s="880"/>
      <c r="D309" s="880"/>
      <c r="E309" s="880"/>
      <c r="F309" s="880"/>
      <c r="G309" s="881"/>
    </row>
    <row r="310" spans="1:9" ht="63" hidden="1">
      <c r="A310" s="20" t="s">
        <v>826</v>
      </c>
      <c r="B310" s="41" t="s">
        <v>825</v>
      </c>
      <c r="C310" s="24"/>
      <c r="D310" s="24"/>
      <c r="E310" s="25"/>
      <c r="F310" s="24"/>
      <c r="G310" s="24"/>
    </row>
    <row r="311" spans="1:9" ht="63" hidden="1">
      <c r="A311" s="20" t="s">
        <v>824</v>
      </c>
      <c r="B311" s="41" t="s">
        <v>823</v>
      </c>
      <c r="C311" s="24"/>
      <c r="D311" s="24"/>
      <c r="E311" s="25"/>
      <c r="F311" s="24"/>
      <c r="G311" s="24"/>
    </row>
    <row r="312" spans="1:9" ht="47.25" hidden="1">
      <c r="A312" s="20" t="s">
        <v>822</v>
      </c>
      <c r="B312" s="67" t="s">
        <v>821</v>
      </c>
      <c r="C312" s="24"/>
      <c r="D312" s="24"/>
      <c r="E312" s="25"/>
      <c r="F312" s="24"/>
      <c r="G312" s="24"/>
    </row>
    <row r="313" spans="1:9" ht="31.5">
      <c r="A313" s="145" t="s">
        <v>820</v>
      </c>
      <c r="B313" s="879" t="s">
        <v>1604</v>
      </c>
      <c r="C313" s="880"/>
      <c r="D313" s="880"/>
      <c r="E313" s="880"/>
      <c r="F313" s="880"/>
      <c r="G313" s="881"/>
      <c r="H313" s="11">
        <f>SUM(D314:D317)</f>
        <v>8</v>
      </c>
      <c r="I313" s="11">
        <f>COUNT(D314:D317)*2</f>
        <v>8</v>
      </c>
    </row>
    <row r="314" spans="1:9" ht="47.25">
      <c r="A314" s="171" t="s">
        <v>818</v>
      </c>
      <c r="B314" s="37" t="s">
        <v>817</v>
      </c>
      <c r="C314" s="35" t="s">
        <v>1714</v>
      </c>
      <c r="D314" s="23">
        <v>2</v>
      </c>
      <c r="E314" s="25" t="s">
        <v>118</v>
      </c>
      <c r="F314" s="24"/>
      <c r="G314" s="23"/>
    </row>
    <row r="315" spans="1:9" ht="63">
      <c r="A315" s="171" t="s">
        <v>815</v>
      </c>
      <c r="B315" s="37" t="s">
        <v>814</v>
      </c>
      <c r="C315" s="22" t="s">
        <v>813</v>
      </c>
      <c r="D315" s="23">
        <v>2</v>
      </c>
      <c r="E315" s="25" t="s">
        <v>120</v>
      </c>
      <c r="F315" s="22" t="s">
        <v>812</v>
      </c>
      <c r="G315" s="23"/>
    </row>
    <row r="316" spans="1:9" ht="30">
      <c r="A316" s="171"/>
      <c r="B316" s="37"/>
      <c r="C316" s="62" t="s">
        <v>811</v>
      </c>
      <c r="D316" s="23">
        <v>2</v>
      </c>
      <c r="E316" s="25" t="s">
        <v>118</v>
      </c>
      <c r="F316" s="25"/>
      <c r="G316" s="23"/>
    </row>
    <row r="317" spans="1:9" ht="63">
      <c r="A317" s="171" t="s">
        <v>810</v>
      </c>
      <c r="B317" s="37" t="s">
        <v>809</v>
      </c>
      <c r="C317" s="35" t="s">
        <v>808</v>
      </c>
      <c r="D317" s="23">
        <v>2</v>
      </c>
      <c r="E317" s="25" t="s">
        <v>156</v>
      </c>
      <c r="F317" s="21"/>
      <c r="G317" s="23"/>
    </row>
    <row r="318" spans="1:9" ht="18.75">
      <c r="A318" s="18" t="s">
        <v>807</v>
      </c>
      <c r="B318" s="879" t="s">
        <v>1603</v>
      </c>
      <c r="C318" s="880"/>
      <c r="D318" s="880"/>
      <c r="E318" s="880"/>
      <c r="F318" s="880"/>
      <c r="G318" s="881"/>
      <c r="H318" s="11">
        <f>SUM(D319)</f>
        <v>2</v>
      </c>
      <c r="I318" s="11">
        <f>COUNT(D319)*2</f>
        <v>2</v>
      </c>
    </row>
    <row r="319" spans="1:9" ht="75">
      <c r="A319" s="18" t="s">
        <v>805</v>
      </c>
      <c r="B319" s="158" t="s">
        <v>804</v>
      </c>
      <c r="C319" s="35" t="s">
        <v>803</v>
      </c>
      <c r="D319" s="23">
        <v>2</v>
      </c>
      <c r="E319" s="25" t="s">
        <v>106</v>
      </c>
      <c r="F319" s="16" t="s">
        <v>1602</v>
      </c>
      <c r="G319" s="23"/>
    </row>
    <row r="320" spans="1:9" ht="45" hidden="1">
      <c r="A320" s="20" t="s">
        <v>801</v>
      </c>
      <c r="B320" s="158" t="s">
        <v>800</v>
      </c>
      <c r="C320" s="24"/>
      <c r="D320" s="24"/>
      <c r="E320" s="25"/>
      <c r="F320" s="24"/>
      <c r="G320" s="24"/>
    </row>
    <row r="321" spans="1:9" ht="21">
      <c r="A321" s="235"/>
      <c r="B321" s="878" t="s">
        <v>799</v>
      </c>
      <c r="C321" s="878"/>
      <c r="D321" s="878"/>
      <c r="E321" s="878"/>
      <c r="F321" s="878"/>
      <c r="G321" s="904"/>
      <c r="H321" s="11">
        <f>H322+H330+H339+H350+H360+H363+H369+H381+H390+H404+H411+H415+H430+H439+H486</f>
        <v>166</v>
      </c>
      <c r="I321" s="11">
        <f>I322+I330+I339+I350+I360+I363+I369+I381+I390+I404+I411+I415+I430+I439+I486</f>
        <v>166</v>
      </c>
    </row>
    <row r="322" spans="1:9" ht="18.75">
      <c r="A322" s="145" t="s">
        <v>798</v>
      </c>
      <c r="B322" s="879" t="s">
        <v>797</v>
      </c>
      <c r="C322" s="880"/>
      <c r="D322" s="880"/>
      <c r="E322" s="880"/>
      <c r="F322" s="880"/>
      <c r="G322" s="881"/>
      <c r="H322" s="11">
        <f>SUM(D323:D329)</f>
        <v>12</v>
      </c>
      <c r="I322" s="11">
        <f>COUNT(D323:D329)*2</f>
        <v>12</v>
      </c>
    </row>
    <row r="323" spans="1:9" ht="47.25">
      <c r="A323" s="171" t="s">
        <v>796</v>
      </c>
      <c r="B323" s="41" t="s">
        <v>795</v>
      </c>
      <c r="C323" s="22" t="s">
        <v>794</v>
      </c>
      <c r="D323" s="23">
        <v>2</v>
      </c>
      <c r="E323" s="174" t="s">
        <v>49</v>
      </c>
      <c r="G323" s="23"/>
    </row>
    <row r="324" spans="1:9" ht="45">
      <c r="A324" s="171"/>
      <c r="B324" s="41"/>
      <c r="C324" s="22" t="s">
        <v>1601</v>
      </c>
      <c r="D324" s="23">
        <v>2</v>
      </c>
      <c r="E324" s="174" t="s">
        <v>49</v>
      </c>
      <c r="F324" s="22" t="s">
        <v>1600</v>
      </c>
      <c r="G324" s="23"/>
    </row>
    <row r="325" spans="1:9" ht="31.5" hidden="1">
      <c r="A325" s="20" t="s">
        <v>788</v>
      </c>
      <c r="B325" s="41" t="s">
        <v>787</v>
      </c>
      <c r="C325" s="41"/>
      <c r="D325" s="24"/>
      <c r="E325" s="25"/>
      <c r="F325" s="24"/>
      <c r="G325" s="24"/>
    </row>
    <row r="326" spans="1:9" ht="31.5">
      <c r="A326" s="171" t="s">
        <v>778</v>
      </c>
      <c r="B326" s="41" t="s">
        <v>777</v>
      </c>
      <c r="C326" s="21" t="s">
        <v>1804</v>
      </c>
      <c r="D326" s="23">
        <v>2</v>
      </c>
      <c r="E326" s="174" t="s">
        <v>1598</v>
      </c>
      <c r="F326" s="24"/>
      <c r="G326" s="23"/>
    </row>
    <row r="327" spans="1:9" ht="30">
      <c r="A327" s="171"/>
      <c r="B327" s="41"/>
      <c r="C327" s="22" t="s">
        <v>1599</v>
      </c>
      <c r="D327" s="23">
        <v>2</v>
      </c>
      <c r="E327" s="174" t="s">
        <v>1598</v>
      </c>
      <c r="F327" s="24"/>
      <c r="G327" s="23"/>
    </row>
    <row r="328" spans="1:9" ht="30">
      <c r="A328" s="171"/>
      <c r="B328" s="41"/>
      <c r="C328" s="22" t="s">
        <v>1596</v>
      </c>
      <c r="D328" s="23">
        <v>2</v>
      </c>
      <c r="E328" s="9" t="s">
        <v>49</v>
      </c>
      <c r="F328" s="24"/>
      <c r="G328" s="23"/>
    </row>
    <row r="329" spans="1:9" ht="63">
      <c r="A329" s="171" t="s">
        <v>774</v>
      </c>
      <c r="B329" s="41" t="s">
        <v>773</v>
      </c>
      <c r="C329" s="21" t="s">
        <v>1712</v>
      </c>
      <c r="D329" s="23">
        <v>2</v>
      </c>
      <c r="E329" s="174" t="s">
        <v>223</v>
      </c>
      <c r="F329" s="24"/>
      <c r="G329" s="23"/>
    </row>
    <row r="330" spans="1:9" ht="18.75">
      <c r="A330" s="145" t="s">
        <v>772</v>
      </c>
      <c r="B330" s="879" t="s">
        <v>771</v>
      </c>
      <c r="C330" s="880"/>
      <c r="D330" s="880"/>
      <c r="E330" s="880"/>
      <c r="F330" s="880"/>
      <c r="G330" s="881"/>
      <c r="H330" s="11">
        <f>SUM(D331:D338)</f>
        <v>16</v>
      </c>
      <c r="I330" s="11">
        <f>COUNT(D331:D338)*2</f>
        <v>16</v>
      </c>
    </row>
    <row r="331" spans="1:9" ht="75">
      <c r="A331" s="171" t="s">
        <v>770</v>
      </c>
      <c r="B331" s="41" t="s">
        <v>769</v>
      </c>
      <c r="C331" s="35" t="s">
        <v>1803</v>
      </c>
      <c r="D331" s="23">
        <v>2</v>
      </c>
      <c r="E331" s="113" t="s">
        <v>120</v>
      </c>
      <c r="F331" s="16" t="s">
        <v>1711</v>
      </c>
      <c r="G331" s="23"/>
    </row>
    <row r="332" spans="1:9" ht="30">
      <c r="A332" s="171"/>
      <c r="B332" s="41"/>
      <c r="C332" s="35" t="s">
        <v>784</v>
      </c>
      <c r="D332" s="23">
        <v>2</v>
      </c>
      <c r="E332" s="25" t="s">
        <v>49</v>
      </c>
      <c r="F332" s="24"/>
      <c r="G332" s="23"/>
    </row>
    <row r="333" spans="1:9" ht="45">
      <c r="A333" s="171"/>
      <c r="B333" s="41"/>
      <c r="C333" s="35" t="s">
        <v>783</v>
      </c>
      <c r="D333" s="23">
        <v>2</v>
      </c>
      <c r="E333" s="25" t="s">
        <v>49</v>
      </c>
      <c r="F333" s="24"/>
      <c r="G333" s="23"/>
    </row>
    <row r="334" spans="1:9" ht="30">
      <c r="A334" s="171"/>
      <c r="B334" s="41"/>
      <c r="C334" s="65" t="s">
        <v>782</v>
      </c>
      <c r="D334" s="23">
        <v>2</v>
      </c>
      <c r="E334" s="25" t="s">
        <v>49</v>
      </c>
      <c r="F334" s="24"/>
      <c r="G334" s="23"/>
    </row>
    <row r="335" spans="1:9" ht="60">
      <c r="A335" s="171"/>
      <c r="B335" s="41"/>
      <c r="C335" s="29" t="s">
        <v>1710</v>
      </c>
      <c r="D335" s="23">
        <v>2</v>
      </c>
      <c r="E335" s="123" t="s">
        <v>120</v>
      </c>
      <c r="F335" s="24"/>
      <c r="G335" s="23"/>
    </row>
    <row r="336" spans="1:9" ht="45">
      <c r="A336" s="171"/>
      <c r="B336" s="41"/>
      <c r="C336" s="29" t="s">
        <v>1709</v>
      </c>
      <c r="D336" s="23">
        <v>2</v>
      </c>
      <c r="E336" s="13" t="s">
        <v>49</v>
      </c>
      <c r="F336" s="24"/>
      <c r="G336" s="23"/>
    </row>
    <row r="337" spans="1:9" ht="47.25">
      <c r="A337" s="171" t="s">
        <v>767</v>
      </c>
      <c r="B337" s="41" t="s">
        <v>766</v>
      </c>
      <c r="C337" s="35" t="s">
        <v>1708</v>
      </c>
      <c r="D337" s="23">
        <v>2</v>
      </c>
      <c r="E337" s="123" t="s">
        <v>755</v>
      </c>
      <c r="F337" s="24"/>
      <c r="G337" s="23"/>
    </row>
    <row r="338" spans="1:9" ht="45">
      <c r="A338" s="171"/>
      <c r="B338" s="41"/>
      <c r="C338" s="35" t="s">
        <v>1707</v>
      </c>
      <c r="D338" s="23">
        <v>2</v>
      </c>
      <c r="E338" s="13" t="s">
        <v>755</v>
      </c>
      <c r="F338" s="24"/>
      <c r="G338" s="23"/>
    </row>
    <row r="339" spans="1:9" ht="18.75">
      <c r="A339" s="145" t="s">
        <v>764</v>
      </c>
      <c r="B339" s="879" t="s">
        <v>1594</v>
      </c>
      <c r="C339" s="880"/>
      <c r="D339" s="880"/>
      <c r="E339" s="880"/>
      <c r="F339" s="880"/>
      <c r="G339" s="881"/>
      <c r="H339" s="11">
        <f>SUM(D340:D348)</f>
        <v>18</v>
      </c>
      <c r="I339" s="11">
        <f>COUNT(D340:D348)*2</f>
        <v>18</v>
      </c>
    </row>
    <row r="340" spans="1:9" ht="63">
      <c r="A340" s="171" t="s">
        <v>762</v>
      </c>
      <c r="B340" s="41" t="s">
        <v>1593</v>
      </c>
      <c r="C340" s="35" t="s">
        <v>2420</v>
      </c>
      <c r="D340" s="23">
        <v>2</v>
      </c>
      <c r="E340" s="29" t="s">
        <v>106</v>
      </c>
      <c r="F340" s="24"/>
      <c r="G340" s="23"/>
    </row>
    <row r="341" spans="1:9" ht="63">
      <c r="A341" s="171"/>
      <c r="B341" s="41"/>
      <c r="C341" s="28" t="s">
        <v>1592</v>
      </c>
      <c r="D341" s="23">
        <v>2</v>
      </c>
      <c r="E341" s="29" t="s">
        <v>120</v>
      </c>
      <c r="F341" s="24"/>
      <c r="G341" s="23"/>
    </row>
    <row r="342" spans="1:9" ht="75">
      <c r="A342" s="171" t="s">
        <v>758</v>
      </c>
      <c r="B342" s="61" t="s">
        <v>1591</v>
      </c>
      <c r="C342" s="21" t="s">
        <v>1590</v>
      </c>
      <c r="D342" s="23">
        <v>2</v>
      </c>
      <c r="E342" s="29" t="s">
        <v>120</v>
      </c>
      <c r="F342" s="24"/>
      <c r="G342" s="23"/>
    </row>
    <row r="343" spans="1:9" ht="30">
      <c r="A343" s="236"/>
      <c r="B343" s="41"/>
      <c r="C343" s="21" t="s">
        <v>1589</v>
      </c>
      <c r="D343" s="23">
        <v>2</v>
      </c>
      <c r="E343" s="29" t="s">
        <v>120</v>
      </c>
      <c r="F343" s="24"/>
      <c r="G343" s="23"/>
    </row>
    <row r="344" spans="1:9" ht="30">
      <c r="A344" s="236"/>
      <c r="B344" s="41"/>
      <c r="C344" s="21" t="s">
        <v>1588</v>
      </c>
      <c r="D344" s="23">
        <v>2</v>
      </c>
      <c r="E344" s="29" t="s">
        <v>106</v>
      </c>
      <c r="F344" s="24"/>
      <c r="G344" s="23"/>
    </row>
    <row r="345" spans="1:9" ht="30">
      <c r="A345" s="236"/>
      <c r="B345" s="24"/>
      <c r="C345" s="21" t="s">
        <v>1587</v>
      </c>
      <c r="D345" s="23">
        <v>2</v>
      </c>
      <c r="E345" s="29" t="s">
        <v>49</v>
      </c>
      <c r="F345" s="24"/>
      <c r="G345" s="23"/>
    </row>
    <row r="346" spans="1:9" ht="31.5">
      <c r="A346" s="236"/>
      <c r="B346" s="24"/>
      <c r="C346" s="64" t="s">
        <v>752</v>
      </c>
      <c r="D346" s="23">
        <v>2</v>
      </c>
      <c r="E346" s="93" t="s">
        <v>106</v>
      </c>
      <c r="F346" s="16" t="s">
        <v>1586</v>
      </c>
      <c r="G346" s="23"/>
    </row>
    <row r="347" spans="1:9" ht="31.5">
      <c r="A347" s="236"/>
      <c r="B347" s="24"/>
      <c r="C347" s="64" t="s">
        <v>751</v>
      </c>
      <c r="D347" s="23">
        <v>2</v>
      </c>
      <c r="E347" s="9" t="s">
        <v>49</v>
      </c>
      <c r="F347" s="16"/>
      <c r="G347" s="23"/>
    </row>
    <row r="348" spans="1:9" ht="31.5">
      <c r="A348" s="171" t="s">
        <v>749</v>
      </c>
      <c r="B348" s="41" t="s">
        <v>748</v>
      </c>
      <c r="C348" s="21" t="s">
        <v>1705</v>
      </c>
      <c r="D348" s="23">
        <v>2</v>
      </c>
      <c r="E348" s="25" t="s">
        <v>120</v>
      </c>
      <c r="F348" s="24"/>
      <c r="G348" s="23"/>
    </row>
    <row r="349" spans="1:9" ht="47.25" hidden="1">
      <c r="A349" s="20" t="s">
        <v>747</v>
      </c>
      <c r="B349" s="41" t="s">
        <v>1585</v>
      </c>
      <c r="C349" s="24"/>
      <c r="D349" s="24"/>
      <c r="E349" s="25"/>
      <c r="F349" s="24"/>
      <c r="G349" s="24"/>
    </row>
    <row r="350" spans="1:9" ht="18.75">
      <c r="A350" s="145" t="s">
        <v>744</v>
      </c>
      <c r="B350" s="879" t="s">
        <v>743</v>
      </c>
      <c r="C350" s="880"/>
      <c r="D350" s="880"/>
      <c r="E350" s="880"/>
      <c r="F350" s="880"/>
      <c r="G350" s="881"/>
      <c r="H350" s="11">
        <f>SUM(D351:D359)</f>
        <v>18</v>
      </c>
      <c r="I350" s="11">
        <f>COUNT(D351:D359)*2</f>
        <v>18</v>
      </c>
    </row>
    <row r="351" spans="1:9" ht="47.25">
      <c r="A351" s="171" t="s">
        <v>742</v>
      </c>
      <c r="B351" s="41" t="s">
        <v>741</v>
      </c>
      <c r="C351" s="22" t="s">
        <v>1584</v>
      </c>
      <c r="D351" s="46">
        <v>2</v>
      </c>
      <c r="E351" s="25" t="s">
        <v>223</v>
      </c>
      <c r="F351" s="22" t="s">
        <v>2395</v>
      </c>
      <c r="G351" s="23"/>
    </row>
    <row r="352" spans="1:9" ht="60">
      <c r="A352" s="171" t="s">
        <v>740</v>
      </c>
      <c r="B352" s="61" t="s">
        <v>739</v>
      </c>
      <c r="C352" s="28" t="s">
        <v>1704</v>
      </c>
      <c r="D352" s="46">
        <v>2</v>
      </c>
      <c r="E352" s="25" t="s">
        <v>49</v>
      </c>
      <c r="F352" s="22" t="s">
        <v>1703</v>
      </c>
      <c r="G352" s="23"/>
    </row>
    <row r="353" spans="1:9" ht="47.25">
      <c r="A353" s="171"/>
      <c r="B353" s="61"/>
      <c r="C353" s="28" t="s">
        <v>1583</v>
      </c>
      <c r="D353" s="46">
        <v>2</v>
      </c>
      <c r="E353" s="25" t="s">
        <v>106</v>
      </c>
      <c r="F353" s="22" t="s">
        <v>1582</v>
      </c>
      <c r="G353" s="23"/>
    </row>
    <row r="354" spans="1:9" ht="47.25">
      <c r="A354" s="171" t="s">
        <v>738</v>
      </c>
      <c r="B354" s="41" t="s">
        <v>737</v>
      </c>
      <c r="C354" s="22" t="s">
        <v>1581</v>
      </c>
      <c r="D354" s="46">
        <v>2</v>
      </c>
      <c r="E354" s="25" t="s">
        <v>106</v>
      </c>
      <c r="F354" s="24"/>
      <c r="G354" s="23"/>
    </row>
    <row r="355" spans="1:9" ht="30">
      <c r="A355" s="171"/>
      <c r="C355" s="22" t="s">
        <v>1580</v>
      </c>
      <c r="D355" s="46">
        <v>2</v>
      </c>
      <c r="E355" s="25" t="s">
        <v>49</v>
      </c>
      <c r="F355" s="24"/>
      <c r="G355" s="23"/>
    </row>
    <row r="356" spans="1:9">
      <c r="A356" s="171"/>
      <c r="C356" s="22" t="s">
        <v>1579</v>
      </c>
      <c r="D356" s="46">
        <v>2</v>
      </c>
      <c r="E356" s="25" t="s">
        <v>106</v>
      </c>
      <c r="F356" s="24"/>
      <c r="G356" s="23"/>
    </row>
    <row r="357" spans="1:9" ht="30">
      <c r="A357" s="171" t="s">
        <v>736</v>
      </c>
      <c r="B357" s="41" t="s">
        <v>735</v>
      </c>
      <c r="C357" s="22" t="s">
        <v>1702</v>
      </c>
      <c r="D357" s="46">
        <v>2</v>
      </c>
      <c r="E357" s="25" t="s">
        <v>120</v>
      </c>
      <c r="F357" s="22" t="s">
        <v>1701</v>
      </c>
      <c r="G357" s="23"/>
    </row>
    <row r="358" spans="1:9" ht="31.5">
      <c r="A358" s="171" t="s">
        <v>734</v>
      </c>
      <c r="B358" s="41" t="s">
        <v>733</v>
      </c>
      <c r="C358" s="157" t="s">
        <v>1578</v>
      </c>
      <c r="D358" s="46">
        <v>2</v>
      </c>
      <c r="E358" s="25" t="s">
        <v>120</v>
      </c>
      <c r="F358" s="22" t="s">
        <v>1700</v>
      </c>
      <c r="G358" s="23"/>
    </row>
    <row r="359" spans="1:9" ht="31.5">
      <c r="A359" s="171"/>
      <c r="B359" s="41"/>
      <c r="C359" s="28" t="s">
        <v>1699</v>
      </c>
      <c r="D359" s="46">
        <v>2</v>
      </c>
      <c r="E359" s="25" t="s">
        <v>120</v>
      </c>
      <c r="F359" s="22"/>
      <c r="G359" s="23"/>
    </row>
    <row r="360" spans="1:9" ht="18.75">
      <c r="A360" s="145" t="s">
        <v>732</v>
      </c>
      <c r="B360" s="901" t="s">
        <v>1577</v>
      </c>
      <c r="C360" s="902"/>
      <c r="D360" s="902"/>
      <c r="E360" s="902"/>
      <c r="F360" s="902"/>
      <c r="G360" s="903"/>
      <c r="H360" s="11">
        <f>SUM(D361:D362)</f>
        <v>4</v>
      </c>
      <c r="I360" s="11">
        <f>COUNT(D361:D362)*2</f>
        <v>4</v>
      </c>
    </row>
    <row r="361" spans="1:9" ht="60">
      <c r="A361" s="18" t="s">
        <v>730</v>
      </c>
      <c r="B361" s="61" t="s">
        <v>729</v>
      </c>
      <c r="C361" s="127" t="s">
        <v>1576</v>
      </c>
      <c r="D361" s="36">
        <v>2</v>
      </c>
      <c r="E361" s="25" t="s">
        <v>223</v>
      </c>
      <c r="F361" s="22" t="s">
        <v>2419</v>
      </c>
      <c r="G361" s="23"/>
    </row>
    <row r="362" spans="1:9" ht="45">
      <c r="A362" s="171" t="s">
        <v>728</v>
      </c>
      <c r="B362" s="61" t="s">
        <v>727</v>
      </c>
      <c r="C362" s="22" t="s">
        <v>1801</v>
      </c>
      <c r="D362" s="36">
        <v>2</v>
      </c>
      <c r="E362" s="25" t="s">
        <v>223</v>
      </c>
      <c r="F362" s="22"/>
      <c r="G362" s="23"/>
    </row>
    <row r="363" spans="1:9" ht="18.75">
      <c r="A363" s="145" t="s">
        <v>725</v>
      </c>
      <c r="B363" s="879" t="s">
        <v>1574</v>
      </c>
      <c r="C363" s="880"/>
      <c r="D363" s="880"/>
      <c r="E363" s="880"/>
      <c r="F363" s="880"/>
      <c r="G363" s="881"/>
      <c r="H363" s="11">
        <f>SUM(D364:D368)</f>
        <v>10</v>
      </c>
      <c r="I363" s="11">
        <f>COUNT(D364:D368)*2</f>
        <v>10</v>
      </c>
    </row>
    <row r="364" spans="1:9" ht="45">
      <c r="A364" s="171" t="s">
        <v>723</v>
      </c>
      <c r="B364" s="61" t="s">
        <v>1573</v>
      </c>
      <c r="C364" s="35" t="s">
        <v>1698</v>
      </c>
      <c r="D364" s="23">
        <v>2</v>
      </c>
      <c r="E364" s="25" t="s">
        <v>49</v>
      </c>
      <c r="F364" s="24"/>
      <c r="G364" s="23"/>
    </row>
    <row r="365" spans="1:9" ht="45">
      <c r="A365" s="171" t="s">
        <v>719</v>
      </c>
      <c r="B365" s="61" t="s">
        <v>718</v>
      </c>
      <c r="C365" s="16" t="s">
        <v>717</v>
      </c>
      <c r="D365" s="23">
        <v>2</v>
      </c>
      <c r="E365" s="25" t="s">
        <v>49</v>
      </c>
      <c r="F365" s="21"/>
      <c r="G365" s="23"/>
    </row>
    <row r="366" spans="1:9" ht="30">
      <c r="A366" s="171"/>
      <c r="B366" s="61"/>
      <c r="C366" s="22" t="s">
        <v>716</v>
      </c>
      <c r="D366" s="23">
        <v>2</v>
      </c>
      <c r="E366" s="25" t="s">
        <v>106</v>
      </c>
      <c r="F366" s="21"/>
      <c r="G366" s="23"/>
    </row>
    <row r="367" spans="1:9" ht="30">
      <c r="A367" s="171"/>
      <c r="B367" s="61"/>
      <c r="C367" s="22" t="s">
        <v>1571</v>
      </c>
      <c r="D367" s="23">
        <v>2</v>
      </c>
      <c r="E367" s="25" t="s">
        <v>49</v>
      </c>
      <c r="F367" s="21"/>
      <c r="G367" s="23"/>
    </row>
    <row r="368" spans="1:9">
      <c r="A368" s="171"/>
      <c r="B368" s="61"/>
      <c r="C368" s="22" t="s">
        <v>714</v>
      </c>
      <c r="D368" s="23">
        <v>2</v>
      </c>
      <c r="E368" s="25" t="s">
        <v>110</v>
      </c>
      <c r="F368" s="21"/>
      <c r="G368" s="23"/>
    </row>
    <row r="369" spans="1:9" ht="18.75">
      <c r="A369" s="145" t="s">
        <v>713</v>
      </c>
      <c r="B369" s="879" t="s">
        <v>1570</v>
      </c>
      <c r="C369" s="880"/>
      <c r="D369" s="880"/>
      <c r="E369" s="880"/>
      <c r="F369" s="880"/>
      <c r="G369" s="881"/>
      <c r="H369" s="11">
        <f>SUM(D370:D380)</f>
        <v>22</v>
      </c>
      <c r="I369" s="11">
        <f>COUNT(D370:D380)*2</f>
        <v>22</v>
      </c>
    </row>
    <row r="370" spans="1:9" ht="75">
      <c r="A370" s="171" t="s">
        <v>711</v>
      </c>
      <c r="B370" s="105" t="s">
        <v>1569</v>
      </c>
      <c r="C370" s="62" t="s">
        <v>1568</v>
      </c>
      <c r="D370" s="36">
        <v>2</v>
      </c>
      <c r="E370" s="25" t="s">
        <v>110</v>
      </c>
      <c r="F370" s="22" t="s">
        <v>1800</v>
      </c>
      <c r="G370" s="23"/>
    </row>
    <row r="371" spans="1:9" ht="60">
      <c r="A371" s="171"/>
      <c r="B371" s="105"/>
      <c r="C371" s="62" t="s">
        <v>1567</v>
      </c>
      <c r="D371" s="36">
        <v>2</v>
      </c>
      <c r="E371" s="25" t="s">
        <v>106</v>
      </c>
      <c r="F371" s="22" t="s">
        <v>1566</v>
      </c>
      <c r="G371" s="23"/>
    </row>
    <row r="372" spans="1:9" ht="60">
      <c r="A372" s="171"/>
      <c r="B372" s="105"/>
      <c r="C372" s="62" t="s">
        <v>1565</v>
      </c>
      <c r="D372" s="36">
        <v>2</v>
      </c>
      <c r="E372" s="25" t="s">
        <v>106</v>
      </c>
      <c r="F372" s="22" t="s">
        <v>1564</v>
      </c>
      <c r="G372" s="23"/>
    </row>
    <row r="373" spans="1:9" ht="47.25">
      <c r="A373" s="171" t="s">
        <v>709</v>
      </c>
      <c r="B373" s="41" t="s">
        <v>708</v>
      </c>
      <c r="C373" s="28" t="s">
        <v>707</v>
      </c>
      <c r="D373" s="36">
        <v>2</v>
      </c>
      <c r="E373" s="25" t="s">
        <v>49</v>
      </c>
      <c r="F373" s="24"/>
      <c r="G373" s="23"/>
    </row>
    <row r="374" spans="1:9" ht="45">
      <c r="A374" s="171"/>
      <c r="B374" s="41"/>
      <c r="C374" s="22" t="s">
        <v>706</v>
      </c>
      <c r="D374" s="36">
        <v>2</v>
      </c>
      <c r="E374" s="25" t="s">
        <v>120</v>
      </c>
      <c r="F374" s="24"/>
      <c r="G374" s="23"/>
    </row>
    <row r="375" spans="1:9" ht="47.25">
      <c r="A375" s="171" t="s">
        <v>705</v>
      </c>
      <c r="B375" s="41" t="s">
        <v>704</v>
      </c>
      <c r="C375" s="63" t="s">
        <v>703</v>
      </c>
      <c r="D375" s="36">
        <v>2</v>
      </c>
      <c r="E375" s="25" t="s">
        <v>223</v>
      </c>
      <c r="F375" s="22"/>
      <c r="G375" s="23"/>
    </row>
    <row r="376" spans="1:9" ht="45">
      <c r="A376" s="171"/>
      <c r="B376" s="41"/>
      <c r="C376" s="22" t="s">
        <v>701</v>
      </c>
      <c r="D376" s="36">
        <v>2</v>
      </c>
      <c r="E376" s="25" t="s">
        <v>156</v>
      </c>
      <c r="F376" s="22" t="s">
        <v>700</v>
      </c>
      <c r="G376" s="23"/>
    </row>
    <row r="377" spans="1:9" ht="45">
      <c r="A377" s="171"/>
      <c r="B377" s="41"/>
      <c r="C377" s="22" t="s">
        <v>699</v>
      </c>
      <c r="D377" s="36">
        <v>2</v>
      </c>
      <c r="E377" s="25" t="s">
        <v>156</v>
      </c>
      <c r="F377" s="16" t="s">
        <v>698</v>
      </c>
      <c r="G377" s="23"/>
    </row>
    <row r="378" spans="1:9" ht="30">
      <c r="A378" s="171"/>
      <c r="B378" s="41"/>
      <c r="C378" s="22" t="s">
        <v>697</v>
      </c>
      <c r="D378" s="36">
        <v>2</v>
      </c>
      <c r="E378" s="25" t="s">
        <v>120</v>
      </c>
      <c r="F378" s="22"/>
      <c r="G378" s="23"/>
    </row>
    <row r="379" spans="1:9" ht="60">
      <c r="A379" s="171" t="s">
        <v>696</v>
      </c>
      <c r="B379" s="41" t="s">
        <v>695</v>
      </c>
      <c r="C379" s="35" t="s">
        <v>1563</v>
      </c>
      <c r="D379" s="36">
        <v>2</v>
      </c>
      <c r="E379" s="25" t="s">
        <v>110</v>
      </c>
      <c r="F379" s="24"/>
      <c r="G379" s="23"/>
    </row>
    <row r="380" spans="1:9" ht="45">
      <c r="A380" s="171" t="s">
        <v>694</v>
      </c>
      <c r="B380" s="41" t="s">
        <v>693</v>
      </c>
      <c r="C380" s="62" t="s">
        <v>692</v>
      </c>
      <c r="D380" s="36">
        <v>2</v>
      </c>
      <c r="E380" s="25"/>
      <c r="F380" s="24"/>
      <c r="G380" s="23"/>
    </row>
    <row r="381" spans="1:9" ht="18.75">
      <c r="A381" s="145" t="s">
        <v>690</v>
      </c>
      <c r="B381" s="879" t="s">
        <v>1562</v>
      </c>
      <c r="C381" s="880"/>
      <c r="D381" s="880"/>
      <c r="E381" s="880"/>
      <c r="F381" s="880"/>
      <c r="G381" s="881"/>
      <c r="H381" s="11">
        <f>SUM(D382:D389)</f>
        <v>16</v>
      </c>
      <c r="I381" s="11">
        <f>COUNT(D382:D389)*2</f>
        <v>16</v>
      </c>
    </row>
    <row r="382" spans="1:9" ht="47.25">
      <c r="A382" s="171" t="s">
        <v>688</v>
      </c>
      <c r="B382" s="41" t="s">
        <v>687</v>
      </c>
      <c r="C382" s="35" t="s">
        <v>1697</v>
      </c>
      <c r="D382" s="23">
        <v>2</v>
      </c>
      <c r="E382" s="25" t="s">
        <v>49</v>
      </c>
      <c r="F382" s="24"/>
      <c r="G382" s="23"/>
    </row>
    <row r="383" spans="1:9" ht="47.25">
      <c r="A383" s="171" t="s">
        <v>685</v>
      </c>
      <c r="B383" s="41" t="s">
        <v>684</v>
      </c>
      <c r="C383" s="22" t="s">
        <v>1696</v>
      </c>
      <c r="D383" s="23">
        <v>2</v>
      </c>
      <c r="E383" s="25" t="s">
        <v>49</v>
      </c>
      <c r="F383" s="22" t="s">
        <v>1968</v>
      </c>
      <c r="G383" s="23"/>
    </row>
    <row r="384" spans="1:9" ht="31.5">
      <c r="A384" s="171" t="s">
        <v>682</v>
      </c>
      <c r="B384" s="41" t="s">
        <v>681</v>
      </c>
      <c r="C384" s="22" t="s">
        <v>1795</v>
      </c>
      <c r="D384" s="23">
        <v>2</v>
      </c>
      <c r="E384" s="25" t="s">
        <v>49</v>
      </c>
      <c r="F384" s="22" t="s">
        <v>1695</v>
      </c>
      <c r="G384" s="23"/>
    </row>
    <row r="385" spans="1:9" ht="31.5">
      <c r="A385" s="171" t="s">
        <v>680</v>
      </c>
      <c r="B385" s="67" t="s">
        <v>679</v>
      </c>
      <c r="C385" s="22" t="s">
        <v>1694</v>
      </c>
      <c r="D385" s="23">
        <v>2</v>
      </c>
      <c r="E385" s="25" t="s">
        <v>49</v>
      </c>
      <c r="F385" s="22" t="s">
        <v>1693</v>
      </c>
      <c r="G385" s="23"/>
    </row>
    <row r="386" spans="1:9" ht="60">
      <c r="A386" s="171" t="s">
        <v>677</v>
      </c>
      <c r="B386" s="37" t="s">
        <v>676</v>
      </c>
      <c r="C386" s="35" t="s">
        <v>1692</v>
      </c>
      <c r="D386" s="23">
        <v>2</v>
      </c>
      <c r="E386" s="25" t="s">
        <v>1225</v>
      </c>
      <c r="F386" s="21" t="s">
        <v>1691</v>
      </c>
      <c r="G386" s="23"/>
    </row>
    <row r="387" spans="1:9" ht="120">
      <c r="A387" s="171" t="s">
        <v>674</v>
      </c>
      <c r="B387" s="37" t="s">
        <v>673</v>
      </c>
      <c r="C387" s="21" t="s">
        <v>1559</v>
      </c>
      <c r="D387" s="23">
        <v>2</v>
      </c>
      <c r="E387" s="25" t="s">
        <v>49</v>
      </c>
      <c r="F387" s="21" t="s">
        <v>1794</v>
      </c>
      <c r="G387" s="23"/>
    </row>
    <row r="388" spans="1:9" ht="30">
      <c r="A388" s="171"/>
      <c r="B388" s="37"/>
      <c r="C388" s="35" t="s">
        <v>670</v>
      </c>
      <c r="D388" s="23">
        <v>2</v>
      </c>
      <c r="E388" s="25" t="s">
        <v>49</v>
      </c>
      <c r="F388" s="24"/>
      <c r="G388" s="23"/>
    </row>
    <row r="389" spans="1:9" ht="47.25">
      <c r="A389" s="18" t="s">
        <v>669</v>
      </c>
      <c r="B389" s="37" t="s">
        <v>668</v>
      </c>
      <c r="C389" s="42" t="s">
        <v>1690</v>
      </c>
      <c r="D389" s="23">
        <v>2</v>
      </c>
      <c r="E389" s="25" t="s">
        <v>156</v>
      </c>
      <c r="F389" s="24"/>
      <c r="G389" s="23"/>
    </row>
    <row r="390" spans="1:9" ht="18.75">
      <c r="A390" s="145" t="s">
        <v>666</v>
      </c>
      <c r="B390" s="879" t="s">
        <v>665</v>
      </c>
      <c r="C390" s="880"/>
      <c r="D390" s="880"/>
      <c r="E390" s="880"/>
      <c r="F390" s="880"/>
      <c r="G390" s="881"/>
      <c r="H390" s="11">
        <f>SUM(D391:D399)</f>
        <v>18</v>
      </c>
      <c r="I390" s="11">
        <f>COUNT(D391:D399)*2</f>
        <v>18</v>
      </c>
    </row>
    <row r="391" spans="1:9" ht="31.5">
      <c r="A391" s="171" t="s">
        <v>664</v>
      </c>
      <c r="B391" s="41" t="s">
        <v>663</v>
      </c>
      <c r="C391" s="22" t="s">
        <v>1689</v>
      </c>
      <c r="D391" s="23">
        <v>2</v>
      </c>
      <c r="E391" s="25" t="s">
        <v>106</v>
      </c>
      <c r="F391" s="24"/>
      <c r="G391" s="23"/>
    </row>
    <row r="392" spans="1:9" ht="45">
      <c r="A392" s="171"/>
      <c r="B392" s="41"/>
      <c r="C392" s="85" t="s">
        <v>1688</v>
      </c>
      <c r="D392" s="23">
        <v>2</v>
      </c>
      <c r="E392" s="25" t="s">
        <v>106</v>
      </c>
      <c r="F392" s="24"/>
      <c r="G392" s="23"/>
    </row>
    <row r="393" spans="1:9" ht="30">
      <c r="A393" s="171"/>
      <c r="B393" s="41"/>
      <c r="C393" s="85" t="s">
        <v>1687</v>
      </c>
      <c r="D393" s="23">
        <v>2</v>
      </c>
      <c r="E393" s="25" t="s">
        <v>790</v>
      </c>
      <c r="F393" s="24"/>
      <c r="G393" s="23"/>
    </row>
    <row r="394" spans="1:9" ht="45">
      <c r="A394" s="171"/>
      <c r="B394" s="41"/>
      <c r="C394" s="92" t="s">
        <v>1686</v>
      </c>
      <c r="D394" s="23">
        <v>2</v>
      </c>
      <c r="E394" s="25" t="s">
        <v>106</v>
      </c>
      <c r="F394" s="24"/>
      <c r="G394" s="23"/>
    </row>
    <row r="395" spans="1:9" ht="47.25">
      <c r="A395" s="171" t="s">
        <v>662</v>
      </c>
      <c r="B395" s="41" t="s">
        <v>661</v>
      </c>
      <c r="C395" s="22" t="s">
        <v>1685</v>
      </c>
      <c r="D395" s="23">
        <v>2</v>
      </c>
      <c r="E395" s="25" t="s">
        <v>531</v>
      </c>
      <c r="F395" s="22" t="s">
        <v>1684</v>
      </c>
      <c r="G395" s="23"/>
    </row>
    <row r="396" spans="1:9" ht="60">
      <c r="A396" s="171"/>
      <c r="B396" s="41"/>
      <c r="C396" s="21" t="s">
        <v>1683</v>
      </c>
      <c r="D396" s="23">
        <v>2</v>
      </c>
      <c r="E396" s="25" t="s">
        <v>49</v>
      </c>
      <c r="F396" s="21"/>
      <c r="G396" s="23"/>
    </row>
    <row r="397" spans="1:9" ht="45">
      <c r="A397" s="171"/>
      <c r="B397" s="41"/>
      <c r="C397" s="22" t="s">
        <v>1682</v>
      </c>
      <c r="D397" s="23">
        <v>2</v>
      </c>
      <c r="E397" s="25" t="s">
        <v>106</v>
      </c>
      <c r="F397" s="22"/>
      <c r="G397" s="23"/>
    </row>
    <row r="398" spans="1:9" ht="47.25">
      <c r="A398" s="171" t="s">
        <v>660</v>
      </c>
      <c r="B398" s="41" t="s">
        <v>659</v>
      </c>
      <c r="C398" s="35" t="s">
        <v>1681</v>
      </c>
      <c r="D398" s="23">
        <v>2</v>
      </c>
      <c r="E398" s="25" t="s">
        <v>691</v>
      </c>
      <c r="F398" s="24"/>
      <c r="G398" s="23"/>
    </row>
    <row r="399" spans="1:9" ht="45">
      <c r="A399" s="171"/>
      <c r="B399" s="41"/>
      <c r="C399" s="35" t="s">
        <v>1679</v>
      </c>
      <c r="D399" s="23">
        <v>2</v>
      </c>
      <c r="E399" s="25" t="s">
        <v>790</v>
      </c>
      <c r="F399" s="24"/>
      <c r="G399" s="23"/>
    </row>
    <row r="400" spans="1:9" ht="40.15" hidden="1" customHeight="1">
      <c r="A400" s="155" t="s">
        <v>656</v>
      </c>
      <c r="B400" s="879" t="s">
        <v>655</v>
      </c>
      <c r="C400" s="880"/>
      <c r="D400" s="880"/>
      <c r="E400" s="880"/>
      <c r="F400" s="880"/>
      <c r="G400" s="881"/>
    </row>
    <row r="401" spans="1:9" ht="60" hidden="1">
      <c r="A401" s="20" t="s">
        <v>654</v>
      </c>
      <c r="B401" s="61" t="s">
        <v>653</v>
      </c>
      <c r="C401" s="24"/>
      <c r="D401" s="24"/>
      <c r="E401" s="25"/>
      <c r="F401" s="24"/>
      <c r="G401" s="24"/>
    </row>
    <row r="402" spans="1:9" ht="45" hidden="1">
      <c r="A402" s="20" t="s">
        <v>652</v>
      </c>
      <c r="B402" s="61" t="s">
        <v>651</v>
      </c>
      <c r="C402" s="24"/>
      <c r="D402" s="24"/>
      <c r="E402" s="25"/>
      <c r="F402" s="24"/>
      <c r="G402" s="24"/>
    </row>
    <row r="403" spans="1:9" ht="78.75" hidden="1">
      <c r="A403" s="20" t="s">
        <v>650</v>
      </c>
      <c r="B403" s="41" t="s">
        <v>1558</v>
      </c>
      <c r="C403" s="24"/>
      <c r="D403" s="24"/>
      <c r="E403" s="25"/>
      <c r="F403" s="24"/>
      <c r="G403" s="24"/>
    </row>
    <row r="404" spans="1:9" ht="31.5">
      <c r="A404" s="145" t="s">
        <v>648</v>
      </c>
      <c r="B404" s="879" t="s">
        <v>647</v>
      </c>
      <c r="C404" s="880"/>
      <c r="D404" s="880"/>
      <c r="E404" s="880"/>
      <c r="F404" s="880"/>
      <c r="G404" s="881"/>
      <c r="H404" s="11">
        <f>SUM(D407:D408)</f>
        <v>4</v>
      </c>
      <c r="I404" s="11">
        <f>COUNT(D407:D408)*2</f>
        <v>4</v>
      </c>
    </row>
    <row r="405" spans="1:9" ht="31.5" hidden="1">
      <c r="A405" s="20" t="s">
        <v>646</v>
      </c>
      <c r="B405" s="41" t="s">
        <v>645</v>
      </c>
      <c r="C405" s="24"/>
      <c r="D405" s="24"/>
      <c r="E405" s="25"/>
      <c r="F405" s="24"/>
      <c r="G405" s="24"/>
    </row>
    <row r="406" spans="1:9" ht="31.5" hidden="1">
      <c r="A406" s="20" t="s">
        <v>644</v>
      </c>
      <c r="B406" s="41" t="s">
        <v>643</v>
      </c>
      <c r="C406" s="24"/>
      <c r="D406" s="24"/>
      <c r="E406" s="25"/>
      <c r="F406" s="24"/>
      <c r="G406" s="24"/>
    </row>
    <row r="407" spans="1:9" ht="31.5">
      <c r="A407" s="171" t="s">
        <v>642</v>
      </c>
      <c r="B407" s="41" t="s">
        <v>641</v>
      </c>
      <c r="C407" s="22" t="s">
        <v>640</v>
      </c>
      <c r="D407" s="23">
        <v>2</v>
      </c>
      <c r="E407" s="9" t="s">
        <v>106</v>
      </c>
      <c r="F407" s="24"/>
      <c r="G407" s="23"/>
    </row>
    <row r="408" spans="1:9" ht="30">
      <c r="A408" s="171"/>
      <c r="B408" s="41"/>
      <c r="C408" s="22" t="s">
        <v>639</v>
      </c>
      <c r="D408" s="23">
        <v>2</v>
      </c>
      <c r="E408" s="25" t="s">
        <v>106</v>
      </c>
      <c r="F408" s="24"/>
      <c r="G408" s="23"/>
    </row>
    <row r="409" spans="1:9" ht="78.75" hidden="1">
      <c r="A409" s="20" t="s">
        <v>638</v>
      </c>
      <c r="B409" s="67" t="s">
        <v>637</v>
      </c>
      <c r="C409" s="24"/>
      <c r="D409" s="24"/>
      <c r="E409" s="25"/>
      <c r="F409" s="24"/>
      <c r="G409" s="24"/>
    </row>
    <row r="410" spans="1:9" ht="31.5" hidden="1">
      <c r="A410" s="20" t="s">
        <v>636</v>
      </c>
      <c r="B410" s="41" t="s">
        <v>635</v>
      </c>
      <c r="C410" s="24"/>
      <c r="D410" s="24"/>
      <c r="E410" s="25"/>
      <c r="F410" s="24"/>
      <c r="G410" s="24"/>
    </row>
    <row r="411" spans="1:9" ht="31.5">
      <c r="A411" s="145" t="s">
        <v>634</v>
      </c>
      <c r="B411" s="879" t="s">
        <v>633</v>
      </c>
      <c r="C411" s="880"/>
      <c r="D411" s="880"/>
      <c r="E411" s="880"/>
      <c r="F411" s="880"/>
      <c r="G411" s="881"/>
      <c r="H411" s="11">
        <f>SUM(D412:D414)</f>
        <v>4</v>
      </c>
      <c r="I411" s="11">
        <f>COUNT(D412:D414)*2</f>
        <v>4</v>
      </c>
    </row>
    <row r="412" spans="1:9" ht="47.25">
      <c r="A412" s="171" t="s">
        <v>632</v>
      </c>
      <c r="B412" s="41" t="s">
        <v>631</v>
      </c>
      <c r="C412" s="22" t="s">
        <v>630</v>
      </c>
      <c r="D412" s="23">
        <v>2</v>
      </c>
      <c r="E412" s="25" t="s">
        <v>156</v>
      </c>
      <c r="F412" s="24"/>
      <c r="G412" s="23"/>
    </row>
    <row r="413" spans="1:9" ht="31.5" hidden="1">
      <c r="A413" s="20" t="s">
        <v>629</v>
      </c>
      <c r="B413" s="41" t="s">
        <v>628</v>
      </c>
      <c r="C413" s="24"/>
      <c r="D413" s="24"/>
      <c r="E413" s="25"/>
      <c r="F413" s="24"/>
      <c r="G413" s="24"/>
    </row>
    <row r="414" spans="1:9" ht="47.25">
      <c r="A414" s="171" t="s">
        <v>627</v>
      </c>
      <c r="B414" s="41" t="s">
        <v>626</v>
      </c>
      <c r="C414" s="35" t="s">
        <v>1677</v>
      </c>
      <c r="D414" s="23">
        <v>2</v>
      </c>
      <c r="E414" s="25" t="s">
        <v>106</v>
      </c>
      <c r="F414" s="24"/>
      <c r="G414" s="23"/>
    </row>
    <row r="415" spans="1:9" ht="31.5">
      <c r="A415" s="145" t="s">
        <v>624</v>
      </c>
      <c r="B415" s="879" t="s">
        <v>623</v>
      </c>
      <c r="C415" s="880"/>
      <c r="D415" s="880"/>
      <c r="E415" s="880"/>
      <c r="F415" s="880"/>
      <c r="G415" s="881"/>
      <c r="H415" s="11">
        <f>SUM(D424:D429)</f>
        <v>12</v>
      </c>
      <c r="I415" s="11">
        <f>COUNT(D424:D429)*2</f>
        <v>12</v>
      </c>
    </row>
    <row r="416" spans="1:9" ht="47.25" hidden="1">
      <c r="A416" s="20" t="s">
        <v>622</v>
      </c>
      <c r="B416" s="41" t="s">
        <v>621</v>
      </c>
      <c r="C416" s="24"/>
      <c r="D416" s="24"/>
      <c r="E416" s="25"/>
      <c r="F416" s="24"/>
      <c r="G416" s="24"/>
    </row>
    <row r="417" spans="1:9" ht="31.5" hidden="1">
      <c r="A417" s="20" t="s">
        <v>620</v>
      </c>
      <c r="B417" s="41" t="s">
        <v>619</v>
      </c>
      <c r="C417" s="24"/>
      <c r="D417" s="24"/>
      <c r="E417" s="25"/>
      <c r="F417" s="24"/>
      <c r="G417" s="24"/>
    </row>
    <row r="418" spans="1:9" ht="31.5" hidden="1">
      <c r="A418" s="20" t="s">
        <v>618</v>
      </c>
      <c r="B418" s="41" t="s">
        <v>617</v>
      </c>
      <c r="C418" s="24"/>
      <c r="D418" s="24"/>
      <c r="E418" s="25"/>
      <c r="F418" s="24"/>
      <c r="G418" s="24"/>
    </row>
    <row r="419" spans="1:9" ht="47.25" hidden="1">
      <c r="A419" s="20" t="s">
        <v>616</v>
      </c>
      <c r="B419" s="41" t="s">
        <v>615</v>
      </c>
      <c r="C419" s="24"/>
      <c r="D419" s="24"/>
      <c r="E419" s="25"/>
      <c r="F419" s="24"/>
      <c r="G419" s="24"/>
    </row>
    <row r="420" spans="1:9" ht="47.25" hidden="1">
      <c r="A420" s="20" t="s">
        <v>614</v>
      </c>
      <c r="B420" s="41" t="s">
        <v>613</v>
      </c>
      <c r="C420" s="24"/>
      <c r="D420" s="24"/>
      <c r="E420" s="25"/>
      <c r="F420" s="24"/>
      <c r="G420" s="24"/>
    </row>
    <row r="421" spans="1:9" ht="31.5" hidden="1">
      <c r="A421" s="20" t="s">
        <v>612</v>
      </c>
      <c r="B421" s="41" t="s">
        <v>611</v>
      </c>
      <c r="C421" s="24"/>
      <c r="D421" s="24"/>
      <c r="E421" s="25"/>
      <c r="F421" s="24"/>
      <c r="G421" s="24"/>
    </row>
    <row r="422" spans="1:9" ht="31.5" hidden="1">
      <c r="A422" s="20" t="s">
        <v>610</v>
      </c>
      <c r="B422" s="41" t="s">
        <v>609</v>
      </c>
      <c r="C422" s="24"/>
      <c r="D422" s="24"/>
      <c r="E422" s="25"/>
      <c r="F422" s="24"/>
      <c r="G422" s="24"/>
    </row>
    <row r="423" spans="1:9" ht="31.5" hidden="1">
      <c r="A423" s="20" t="s">
        <v>608</v>
      </c>
      <c r="B423" s="37" t="s">
        <v>607</v>
      </c>
      <c r="C423" s="24"/>
      <c r="D423" s="24"/>
      <c r="E423" s="25"/>
      <c r="F423" s="24"/>
      <c r="G423" s="24"/>
    </row>
    <row r="424" spans="1:9" ht="31.5">
      <c r="A424" s="171" t="s">
        <v>606</v>
      </c>
      <c r="B424" s="37" t="s">
        <v>605</v>
      </c>
      <c r="C424" s="35" t="s">
        <v>1557</v>
      </c>
      <c r="D424" s="23">
        <v>2</v>
      </c>
      <c r="E424" s="25" t="s">
        <v>49</v>
      </c>
      <c r="F424" s="24"/>
      <c r="G424" s="23"/>
    </row>
    <row r="425" spans="1:9" ht="30">
      <c r="A425" s="171"/>
      <c r="B425" s="30"/>
      <c r="C425" s="35" t="s">
        <v>1556</v>
      </c>
      <c r="D425" s="23">
        <v>2</v>
      </c>
      <c r="E425" s="25" t="s">
        <v>110</v>
      </c>
      <c r="F425" s="24"/>
      <c r="G425" s="23"/>
    </row>
    <row r="426" spans="1:9" ht="45">
      <c r="A426" s="171"/>
      <c r="B426" s="30"/>
      <c r="C426" s="35" t="s">
        <v>1555</v>
      </c>
      <c r="D426" s="23">
        <v>2</v>
      </c>
      <c r="E426" s="25" t="s">
        <v>49</v>
      </c>
      <c r="F426" s="24"/>
      <c r="G426" s="23"/>
    </row>
    <row r="427" spans="1:9" ht="45">
      <c r="A427" s="171"/>
      <c r="B427" s="30"/>
      <c r="C427" s="35" t="s">
        <v>1554</v>
      </c>
      <c r="D427" s="23">
        <v>2</v>
      </c>
      <c r="E427" s="25" t="s">
        <v>106</v>
      </c>
      <c r="F427" s="24"/>
      <c r="G427" s="23"/>
    </row>
    <row r="428" spans="1:9" ht="30">
      <c r="A428" s="171"/>
      <c r="C428" s="35" t="s">
        <v>1676</v>
      </c>
      <c r="D428" s="23">
        <v>2</v>
      </c>
      <c r="E428" s="25" t="s">
        <v>49</v>
      </c>
      <c r="F428" s="24"/>
      <c r="G428" s="23"/>
    </row>
    <row r="429" spans="1:9" ht="63">
      <c r="A429" s="171" t="s">
        <v>604</v>
      </c>
      <c r="B429" s="37" t="s">
        <v>603</v>
      </c>
      <c r="C429" s="35" t="s">
        <v>1552</v>
      </c>
      <c r="D429" s="23">
        <v>2</v>
      </c>
      <c r="E429" s="25" t="s">
        <v>49</v>
      </c>
      <c r="F429" s="24"/>
      <c r="G429" s="23"/>
    </row>
    <row r="430" spans="1:9" ht="31.5">
      <c r="A430" s="145" t="s">
        <v>602</v>
      </c>
      <c r="B430" s="879" t="s">
        <v>1551</v>
      </c>
      <c r="C430" s="880"/>
      <c r="D430" s="880"/>
      <c r="E430" s="880"/>
      <c r="F430" s="880"/>
      <c r="G430" s="881"/>
      <c r="H430" s="11">
        <f>SUM(D431)</f>
        <v>2</v>
      </c>
      <c r="I430" s="11">
        <f>COUNT(D431)*2</f>
        <v>2</v>
      </c>
    </row>
    <row r="431" spans="1:9" ht="63">
      <c r="A431" s="171" t="s">
        <v>600</v>
      </c>
      <c r="B431" s="41" t="s">
        <v>1550</v>
      </c>
      <c r="C431" s="35" t="s">
        <v>1675</v>
      </c>
      <c r="D431" s="23">
        <v>2</v>
      </c>
      <c r="E431" s="25" t="s">
        <v>106</v>
      </c>
      <c r="F431" s="24"/>
      <c r="G431" s="23"/>
    </row>
    <row r="432" spans="1:9" ht="63" hidden="1">
      <c r="A432" s="154" t="s">
        <v>598</v>
      </c>
      <c r="B432" s="41" t="s">
        <v>1549</v>
      </c>
      <c r="C432" s="24"/>
      <c r="D432" s="24"/>
      <c r="E432" s="25"/>
      <c r="F432" s="24"/>
      <c r="G432" s="24"/>
    </row>
    <row r="433" spans="1:9" ht="47.25" hidden="1">
      <c r="A433" s="154" t="s">
        <v>596</v>
      </c>
      <c r="B433" s="41" t="s">
        <v>1548</v>
      </c>
      <c r="C433" s="24"/>
      <c r="D433" s="24"/>
      <c r="E433" s="25"/>
      <c r="F433" s="24"/>
      <c r="G433" s="24"/>
    </row>
    <row r="434" spans="1:9" ht="40.15" hidden="1" customHeight="1">
      <c r="A434" s="148" t="s">
        <v>594</v>
      </c>
      <c r="B434" s="879" t="s">
        <v>1547</v>
      </c>
      <c r="C434" s="880"/>
      <c r="D434" s="880"/>
      <c r="E434" s="880"/>
      <c r="F434" s="880"/>
      <c r="G434" s="881"/>
    </row>
    <row r="435" spans="1:9" ht="31.5" hidden="1">
      <c r="A435" s="154" t="s">
        <v>592</v>
      </c>
      <c r="B435" s="41" t="s">
        <v>1546</v>
      </c>
      <c r="C435" s="24"/>
      <c r="D435" s="24"/>
      <c r="E435" s="25"/>
      <c r="F435" s="24"/>
      <c r="G435" s="24"/>
    </row>
    <row r="436" spans="1:9" ht="47.25" hidden="1">
      <c r="A436" s="154" t="s">
        <v>590</v>
      </c>
      <c r="B436" s="41" t="s">
        <v>1545</v>
      </c>
      <c r="C436" s="24"/>
      <c r="D436" s="24"/>
      <c r="E436" s="25"/>
      <c r="F436" s="24"/>
      <c r="G436" s="24"/>
    </row>
    <row r="437" spans="1:9" ht="31.5" hidden="1">
      <c r="A437" s="154" t="s">
        <v>588</v>
      </c>
      <c r="B437" s="37" t="s">
        <v>1544</v>
      </c>
      <c r="C437" s="24"/>
      <c r="D437" s="24"/>
      <c r="E437" s="25"/>
      <c r="F437" s="24"/>
      <c r="G437" s="24"/>
    </row>
    <row r="438" spans="1:9" ht="47.25" hidden="1">
      <c r="A438" s="154" t="s">
        <v>586</v>
      </c>
      <c r="B438" s="41" t="s">
        <v>1543</v>
      </c>
      <c r="C438" s="24"/>
      <c r="D438" s="24"/>
      <c r="E438" s="25"/>
      <c r="F438" s="24"/>
      <c r="G438" s="24"/>
    </row>
    <row r="439" spans="1:9" ht="31.5">
      <c r="A439" s="144" t="s">
        <v>584</v>
      </c>
      <c r="B439" s="879" t="s">
        <v>583</v>
      </c>
      <c r="C439" s="880"/>
      <c r="D439" s="880"/>
      <c r="E439" s="880"/>
      <c r="F439" s="880"/>
      <c r="G439" s="881"/>
      <c r="H439" s="11">
        <f>SUM(D440:D443)</f>
        <v>8</v>
      </c>
      <c r="I439" s="11">
        <f>COUNT(D440:D443)*2</f>
        <v>8</v>
      </c>
    </row>
    <row r="440" spans="1:9" ht="63">
      <c r="A440" s="171" t="s">
        <v>582</v>
      </c>
      <c r="B440" s="41" t="s">
        <v>581</v>
      </c>
      <c r="C440" s="28" t="s">
        <v>2418</v>
      </c>
      <c r="D440" s="15">
        <v>2</v>
      </c>
      <c r="E440" s="25" t="s">
        <v>118</v>
      </c>
      <c r="F440" s="85"/>
      <c r="G440" s="23"/>
    </row>
    <row r="441" spans="1:9" ht="30">
      <c r="A441" s="171"/>
      <c r="B441" s="41"/>
      <c r="C441" s="22" t="s">
        <v>1541</v>
      </c>
      <c r="D441" s="15">
        <v>2</v>
      </c>
      <c r="E441" s="25" t="s">
        <v>49</v>
      </c>
      <c r="F441" s="85"/>
      <c r="G441" s="23"/>
    </row>
    <row r="442" spans="1:9" ht="60">
      <c r="A442" s="18" t="s">
        <v>580</v>
      </c>
      <c r="B442" s="41" t="s">
        <v>579</v>
      </c>
      <c r="C442" s="21" t="s">
        <v>1539</v>
      </c>
      <c r="D442" s="15">
        <v>2</v>
      </c>
      <c r="E442" s="25" t="s">
        <v>106</v>
      </c>
      <c r="F442" s="24"/>
      <c r="G442" s="23"/>
    </row>
    <row r="443" spans="1:9" ht="45">
      <c r="A443" s="18"/>
      <c r="B443" s="41"/>
      <c r="C443" s="21" t="s">
        <v>1540</v>
      </c>
      <c r="D443" s="15">
        <v>2</v>
      </c>
      <c r="E443" s="25" t="s">
        <v>49</v>
      </c>
      <c r="F443" s="24"/>
      <c r="G443" s="23"/>
    </row>
    <row r="444" spans="1:9" ht="45" hidden="1">
      <c r="A444" s="20" t="s">
        <v>578</v>
      </c>
      <c r="B444" s="61" t="s">
        <v>577</v>
      </c>
      <c r="C444" s="24"/>
      <c r="D444" s="24"/>
      <c r="E444" s="25"/>
      <c r="F444" s="24"/>
      <c r="G444" s="24"/>
    </row>
    <row r="445" spans="1:9" ht="78.75" hidden="1">
      <c r="A445" s="20" t="s">
        <v>576</v>
      </c>
      <c r="B445" s="41" t="s">
        <v>575</v>
      </c>
      <c r="C445" s="24"/>
      <c r="D445" s="24"/>
      <c r="E445" s="25"/>
      <c r="F445" s="24"/>
      <c r="G445" s="24"/>
    </row>
    <row r="446" spans="1:9" hidden="1">
      <c r="A446" s="905" t="s">
        <v>1674</v>
      </c>
      <c r="B446" s="906"/>
      <c r="C446" s="907"/>
      <c r="D446" s="24"/>
      <c r="E446" s="25"/>
      <c r="F446" s="24"/>
      <c r="G446" s="24"/>
    </row>
    <row r="447" spans="1:9" ht="40.15" hidden="1" customHeight="1">
      <c r="A447" s="148" t="s">
        <v>573</v>
      </c>
      <c r="B447" s="879" t="s">
        <v>1538</v>
      </c>
      <c r="C447" s="880"/>
      <c r="D447" s="880"/>
      <c r="E447" s="880"/>
      <c r="F447" s="880"/>
      <c r="G447" s="881"/>
    </row>
    <row r="448" spans="1:9" ht="47.25" hidden="1">
      <c r="A448" s="154" t="s">
        <v>571</v>
      </c>
      <c r="B448" s="41" t="s">
        <v>570</v>
      </c>
      <c r="C448" s="41"/>
      <c r="D448" s="24"/>
      <c r="E448" s="25"/>
      <c r="F448" s="24"/>
      <c r="G448" s="24"/>
    </row>
    <row r="449" spans="1:7" ht="78.75" hidden="1">
      <c r="A449" s="20" t="s">
        <v>565</v>
      </c>
      <c r="B449" s="41" t="s">
        <v>1537</v>
      </c>
      <c r="C449" s="24"/>
      <c r="D449" s="24"/>
      <c r="E449" s="25"/>
      <c r="F449" s="24"/>
      <c r="G449" s="24"/>
    </row>
    <row r="450" spans="1:7" ht="63" hidden="1">
      <c r="A450" s="20" t="s">
        <v>551</v>
      </c>
      <c r="B450" s="41" t="s">
        <v>1536</v>
      </c>
      <c r="C450" s="24"/>
      <c r="D450" s="24"/>
      <c r="E450" s="25"/>
      <c r="F450" s="24"/>
      <c r="G450" s="24"/>
    </row>
    <row r="451" spans="1:7" ht="78.75" hidden="1">
      <c r="A451" s="154" t="s">
        <v>547</v>
      </c>
      <c r="B451" s="41" t="s">
        <v>546</v>
      </c>
      <c r="C451" s="24"/>
      <c r="D451" s="24"/>
      <c r="E451" s="25"/>
      <c r="F451" s="24"/>
      <c r="G451" s="24"/>
    </row>
    <row r="452" spans="1:7" ht="63" hidden="1">
      <c r="A452" s="154" t="s">
        <v>544</v>
      </c>
      <c r="B452" s="41" t="s">
        <v>543</v>
      </c>
      <c r="C452" s="16"/>
      <c r="D452" s="24"/>
      <c r="E452" s="25"/>
      <c r="F452" s="21"/>
      <c r="G452" s="24"/>
    </row>
    <row r="453" spans="1:7" ht="45" hidden="1">
      <c r="A453" s="20" t="s">
        <v>540</v>
      </c>
      <c r="B453" s="61" t="s">
        <v>539</v>
      </c>
      <c r="C453" s="24"/>
      <c r="D453" s="24"/>
      <c r="E453" s="25"/>
      <c r="F453" s="24"/>
      <c r="G453" s="24"/>
    </row>
    <row r="454" spans="1:7" ht="40.15" hidden="1" customHeight="1">
      <c r="A454" s="148" t="s">
        <v>530</v>
      </c>
      <c r="B454" s="879" t="s">
        <v>1535</v>
      </c>
      <c r="C454" s="880"/>
      <c r="D454" s="880"/>
      <c r="E454" s="880"/>
      <c r="F454" s="880"/>
      <c r="G454" s="881"/>
    </row>
    <row r="455" spans="1:7" ht="110.25" hidden="1">
      <c r="A455" s="20" t="s">
        <v>528</v>
      </c>
      <c r="B455" s="41" t="s">
        <v>1534</v>
      </c>
      <c r="C455" s="24"/>
      <c r="D455" s="24"/>
      <c r="E455" s="25"/>
      <c r="F455" s="24"/>
      <c r="G455" s="24"/>
    </row>
    <row r="456" spans="1:7" ht="63" hidden="1">
      <c r="A456" s="20" t="s">
        <v>526</v>
      </c>
      <c r="B456" s="41" t="s">
        <v>525</v>
      </c>
      <c r="C456" s="24"/>
      <c r="D456" s="24"/>
      <c r="E456" s="25"/>
      <c r="F456" s="24"/>
      <c r="G456" s="24"/>
    </row>
    <row r="457" spans="1:7" ht="63" hidden="1">
      <c r="A457" s="20" t="s">
        <v>524</v>
      </c>
      <c r="B457" s="41" t="s">
        <v>1533</v>
      </c>
      <c r="C457" s="24"/>
      <c r="D457" s="24"/>
      <c r="E457" s="25"/>
      <c r="F457" s="24"/>
      <c r="G457" s="24"/>
    </row>
    <row r="458" spans="1:7" ht="63" hidden="1">
      <c r="A458" s="20" t="s">
        <v>522</v>
      </c>
      <c r="B458" s="41" t="s">
        <v>521</v>
      </c>
      <c r="C458" s="24"/>
      <c r="D458" s="24"/>
      <c r="E458" s="25"/>
      <c r="F458" s="24"/>
      <c r="G458" s="24"/>
    </row>
    <row r="459" spans="1:7" ht="40.15" hidden="1" customHeight="1">
      <c r="A459" s="148" t="s">
        <v>520</v>
      </c>
      <c r="B459" s="879" t="s">
        <v>1527</v>
      </c>
      <c r="C459" s="880"/>
      <c r="D459" s="880"/>
      <c r="E459" s="880"/>
      <c r="F459" s="880"/>
      <c r="G459" s="881"/>
    </row>
    <row r="460" spans="1:7" ht="42" hidden="1" customHeight="1">
      <c r="A460" s="154" t="s">
        <v>518</v>
      </c>
      <c r="B460" s="41" t="s">
        <v>1526</v>
      </c>
      <c r="C460" s="21"/>
      <c r="D460" s="12"/>
      <c r="E460" s="13"/>
      <c r="F460" s="12"/>
      <c r="G460" s="24"/>
    </row>
    <row r="461" spans="1:7" ht="63" hidden="1">
      <c r="A461" s="154" t="s">
        <v>516</v>
      </c>
      <c r="B461" s="41" t="s">
        <v>1524</v>
      </c>
      <c r="C461" s="21"/>
      <c r="D461" s="12"/>
      <c r="E461" s="13"/>
      <c r="F461" s="12"/>
      <c r="G461" s="24"/>
    </row>
    <row r="462" spans="1:7" ht="47.25" hidden="1">
      <c r="A462" s="154" t="s">
        <v>514</v>
      </c>
      <c r="B462" s="41" t="s">
        <v>513</v>
      </c>
      <c r="C462" s="21"/>
      <c r="D462" s="21"/>
      <c r="E462" s="123"/>
      <c r="F462" s="21"/>
      <c r="G462" s="24"/>
    </row>
    <row r="463" spans="1:7" ht="63" hidden="1">
      <c r="A463" s="154" t="s">
        <v>512</v>
      </c>
      <c r="B463" s="41" t="s">
        <v>1523</v>
      </c>
      <c r="C463" s="21"/>
      <c r="D463" s="24"/>
      <c r="E463" s="25"/>
      <c r="F463" s="24"/>
      <c r="G463" s="24"/>
    </row>
    <row r="464" spans="1:7" ht="47.25" hidden="1">
      <c r="A464" s="154" t="s">
        <v>510</v>
      </c>
      <c r="B464" s="41" t="s">
        <v>509</v>
      </c>
      <c r="C464" s="150"/>
      <c r="D464" s="24"/>
      <c r="E464" s="25"/>
      <c r="F464" s="24"/>
      <c r="G464" s="24"/>
    </row>
    <row r="465" spans="1:7" ht="40.15" hidden="1" customHeight="1">
      <c r="A465" s="148" t="s">
        <v>508</v>
      </c>
      <c r="B465" s="879" t="s">
        <v>507</v>
      </c>
      <c r="C465" s="880"/>
      <c r="D465" s="880"/>
      <c r="E465" s="880"/>
      <c r="F465" s="880"/>
      <c r="G465" s="881"/>
    </row>
    <row r="466" spans="1:7" ht="47.25" hidden="1">
      <c r="A466" s="20" t="s">
        <v>506</v>
      </c>
      <c r="B466" s="37" t="s">
        <v>505</v>
      </c>
      <c r="C466" s="24"/>
      <c r="D466" s="24"/>
      <c r="E466" s="25"/>
      <c r="F466" s="24"/>
      <c r="G466" s="24"/>
    </row>
    <row r="467" spans="1:7" ht="60" hidden="1">
      <c r="A467" s="20" t="s">
        <v>479</v>
      </c>
      <c r="B467" s="61" t="s">
        <v>478</v>
      </c>
      <c r="C467" s="24"/>
      <c r="D467" s="24"/>
      <c r="E467" s="25"/>
      <c r="F467" s="24"/>
      <c r="G467" s="24"/>
    </row>
    <row r="468" spans="1:7" ht="63" hidden="1">
      <c r="A468" s="20" t="s">
        <v>477</v>
      </c>
      <c r="B468" s="37" t="s">
        <v>476</v>
      </c>
      <c r="C468" s="24"/>
      <c r="D468" s="24"/>
      <c r="E468" s="25"/>
      <c r="F468" s="24"/>
      <c r="G468" s="24"/>
    </row>
    <row r="469" spans="1:7" ht="47.25" hidden="1">
      <c r="A469" s="20" t="s">
        <v>475</v>
      </c>
      <c r="B469" s="37" t="s">
        <v>474</v>
      </c>
      <c r="C469" s="24"/>
      <c r="D469" s="24"/>
      <c r="E469" s="25"/>
      <c r="F469" s="24"/>
      <c r="G469" s="24"/>
    </row>
    <row r="470" spans="1:7" ht="78.75" hidden="1">
      <c r="A470" s="20" t="s">
        <v>473</v>
      </c>
      <c r="B470" s="37" t="s">
        <v>472</v>
      </c>
      <c r="C470" s="24"/>
      <c r="D470" s="24"/>
      <c r="E470" s="25"/>
      <c r="F470" s="24"/>
      <c r="G470" s="24"/>
    </row>
    <row r="471" spans="1:7" ht="63" hidden="1">
      <c r="A471" s="20" t="s">
        <v>471</v>
      </c>
      <c r="B471" s="37" t="s">
        <v>470</v>
      </c>
      <c r="C471" s="24"/>
      <c r="D471" s="24"/>
      <c r="E471" s="25"/>
      <c r="F471" s="24"/>
      <c r="G471" s="24"/>
    </row>
    <row r="472" spans="1:7" ht="63" hidden="1">
      <c r="A472" s="20" t="s">
        <v>468</v>
      </c>
      <c r="B472" s="37" t="s">
        <v>467</v>
      </c>
      <c r="C472" s="24"/>
      <c r="D472" s="24"/>
      <c r="E472" s="25"/>
      <c r="F472" s="24"/>
      <c r="G472" s="24"/>
    </row>
    <row r="473" spans="1:7" ht="40.15" hidden="1" customHeight="1">
      <c r="A473" s="148" t="s">
        <v>464</v>
      </c>
      <c r="B473" s="879" t="s">
        <v>1521</v>
      </c>
      <c r="C473" s="880"/>
      <c r="D473" s="880"/>
      <c r="E473" s="880"/>
      <c r="F473" s="880"/>
      <c r="G473" s="881"/>
    </row>
    <row r="474" spans="1:7" ht="47.25" hidden="1">
      <c r="A474" s="20" t="s">
        <v>462</v>
      </c>
      <c r="B474" s="37" t="s">
        <v>461</v>
      </c>
      <c r="C474" s="24"/>
      <c r="D474" s="24"/>
      <c r="E474" s="25"/>
      <c r="F474" s="24"/>
      <c r="G474" s="24"/>
    </row>
    <row r="475" spans="1:7" ht="47.25" hidden="1">
      <c r="A475" s="20" t="s">
        <v>460</v>
      </c>
      <c r="B475" s="37" t="s">
        <v>1520</v>
      </c>
      <c r="C475" s="24"/>
      <c r="D475" s="24"/>
      <c r="E475" s="25"/>
      <c r="F475" s="24"/>
      <c r="G475" s="24"/>
    </row>
    <row r="476" spans="1:7" ht="47.25" hidden="1">
      <c r="A476" s="20" t="s">
        <v>458</v>
      </c>
      <c r="B476" s="37" t="s">
        <v>1519</v>
      </c>
      <c r="C476" s="24"/>
      <c r="D476" s="24"/>
      <c r="E476" s="25"/>
      <c r="F476" s="24"/>
      <c r="G476" s="24"/>
    </row>
    <row r="477" spans="1:7" ht="47.25" hidden="1">
      <c r="A477" s="20" t="s">
        <v>456</v>
      </c>
      <c r="B477" s="37" t="s">
        <v>1518</v>
      </c>
      <c r="C477" s="24"/>
      <c r="D477" s="24"/>
      <c r="E477" s="25"/>
      <c r="F477" s="24"/>
      <c r="G477" s="24"/>
    </row>
    <row r="478" spans="1:7" ht="47.25" hidden="1">
      <c r="A478" s="20" t="s">
        <v>454</v>
      </c>
      <c r="B478" s="37" t="s">
        <v>1517</v>
      </c>
      <c r="C478" s="24"/>
      <c r="D478" s="24"/>
      <c r="E478" s="25"/>
      <c r="F478" s="24"/>
      <c r="G478" s="24"/>
    </row>
    <row r="479" spans="1:7" ht="47.25" hidden="1">
      <c r="A479" s="20" t="s">
        <v>452</v>
      </c>
      <c r="B479" s="37" t="s">
        <v>1516</v>
      </c>
      <c r="C479" s="24"/>
      <c r="D479" s="24"/>
      <c r="E479" s="25"/>
      <c r="F479" s="24"/>
      <c r="G479" s="24"/>
    </row>
    <row r="480" spans="1:7" ht="40.15" hidden="1" customHeight="1">
      <c r="A480" s="148" t="s">
        <v>450</v>
      </c>
      <c r="B480" s="879" t="s">
        <v>1515</v>
      </c>
      <c r="C480" s="880"/>
      <c r="D480" s="880"/>
      <c r="E480" s="880"/>
      <c r="F480" s="880"/>
      <c r="G480" s="881"/>
    </row>
    <row r="481" spans="1:9" ht="31.5" hidden="1">
      <c r="A481" s="20" t="s">
        <v>448</v>
      </c>
      <c r="B481" s="37" t="s">
        <v>1514</v>
      </c>
      <c r="C481" s="24"/>
      <c r="D481" s="24"/>
      <c r="E481" s="25"/>
      <c r="F481" s="24"/>
      <c r="G481" s="24"/>
    </row>
    <row r="482" spans="1:9" ht="31.5" hidden="1">
      <c r="A482" s="20" t="s">
        <v>436</v>
      </c>
      <c r="B482" s="37" t="s">
        <v>1513</v>
      </c>
      <c r="C482" s="24"/>
      <c r="D482" s="24"/>
      <c r="E482" s="25"/>
      <c r="F482" s="24"/>
      <c r="G482" s="24"/>
    </row>
    <row r="483" spans="1:9" ht="31.5" hidden="1">
      <c r="A483" s="20" t="s">
        <v>427</v>
      </c>
      <c r="B483" s="37" t="s">
        <v>1512</v>
      </c>
      <c r="C483" s="24"/>
      <c r="D483" s="24"/>
      <c r="E483" s="25"/>
      <c r="F483" s="24"/>
      <c r="G483" s="24"/>
    </row>
    <row r="484" spans="1:9" ht="31.5" hidden="1">
      <c r="A484" s="20" t="s">
        <v>418</v>
      </c>
      <c r="B484" s="37" t="s">
        <v>1511</v>
      </c>
      <c r="C484" s="24"/>
      <c r="D484" s="24"/>
      <c r="E484" s="25"/>
      <c r="F484" s="24"/>
      <c r="G484" s="24"/>
    </row>
    <row r="485" spans="1:9" ht="21">
      <c r="A485" s="18"/>
      <c r="B485" s="878" t="s">
        <v>1673</v>
      </c>
      <c r="C485" s="878"/>
      <c r="D485" s="878"/>
      <c r="E485" s="878"/>
      <c r="F485" s="878"/>
      <c r="G485" s="878"/>
    </row>
    <row r="486" spans="1:9" ht="18.75">
      <c r="A486" s="18" t="s">
        <v>412</v>
      </c>
      <c r="B486" s="879" t="s">
        <v>1510</v>
      </c>
      <c r="C486" s="880"/>
      <c r="D486" s="880"/>
      <c r="E486" s="880"/>
      <c r="F486" s="880"/>
      <c r="G486" s="881"/>
      <c r="H486" s="11">
        <f>SUM(D495)</f>
        <v>2</v>
      </c>
      <c r="I486" s="11">
        <f>COUNT(D495)*2</f>
        <v>2</v>
      </c>
    </row>
    <row r="487" spans="1:9" ht="63" hidden="1">
      <c r="A487" s="20" t="s">
        <v>410</v>
      </c>
      <c r="B487" s="41" t="s">
        <v>1322</v>
      </c>
      <c r="C487" s="24"/>
      <c r="D487" s="24"/>
      <c r="E487" s="25"/>
      <c r="F487" s="24"/>
      <c r="G487" s="24"/>
    </row>
    <row r="488" spans="1:9" ht="63" hidden="1">
      <c r="A488" s="20" t="s">
        <v>402</v>
      </c>
      <c r="B488" s="41" t="s">
        <v>1318</v>
      </c>
      <c r="C488" s="24"/>
      <c r="D488" s="24"/>
      <c r="E488" s="25"/>
      <c r="F488" s="24"/>
      <c r="G488" s="24"/>
    </row>
    <row r="489" spans="1:9" ht="63" hidden="1">
      <c r="A489" s="20" t="s">
        <v>388</v>
      </c>
      <c r="B489" s="41" t="s">
        <v>1315</v>
      </c>
      <c r="C489" s="24"/>
      <c r="D489" s="24"/>
      <c r="E489" s="25"/>
      <c r="F489" s="24"/>
      <c r="G489" s="24"/>
    </row>
    <row r="490" spans="1:9" ht="47.25" hidden="1">
      <c r="A490" s="20" t="s">
        <v>373</v>
      </c>
      <c r="B490" s="41" t="s">
        <v>1312</v>
      </c>
      <c r="C490" s="24"/>
      <c r="D490" s="24"/>
      <c r="E490" s="25"/>
      <c r="F490" s="24"/>
      <c r="G490" s="24"/>
    </row>
    <row r="491" spans="1:9" ht="63" hidden="1">
      <c r="A491" s="20" t="s">
        <v>362</v>
      </c>
      <c r="B491" s="41" t="s">
        <v>1509</v>
      </c>
      <c r="C491" s="24"/>
      <c r="D491" s="24"/>
      <c r="E491" s="25"/>
      <c r="F491" s="24"/>
      <c r="G491" s="24"/>
    </row>
    <row r="492" spans="1:9" ht="47.25" hidden="1">
      <c r="A492" s="20" t="s">
        <v>360</v>
      </c>
      <c r="B492" s="41" t="s">
        <v>1299</v>
      </c>
      <c r="C492" s="24"/>
      <c r="D492" s="24"/>
      <c r="E492" s="25"/>
      <c r="F492" s="24"/>
      <c r="G492" s="24"/>
    </row>
    <row r="493" spans="1:9" ht="63" hidden="1">
      <c r="A493" s="20" t="s">
        <v>357</v>
      </c>
      <c r="B493" s="41" t="s">
        <v>1296</v>
      </c>
      <c r="C493" s="24"/>
      <c r="D493" s="24"/>
      <c r="E493" s="25"/>
      <c r="F493" s="24"/>
      <c r="G493" s="24"/>
    </row>
    <row r="494" spans="1:9" ht="110.25" hidden="1">
      <c r="A494" s="20" t="s">
        <v>354</v>
      </c>
      <c r="B494" s="41" t="s">
        <v>1508</v>
      </c>
      <c r="C494" s="24"/>
      <c r="D494" s="24"/>
      <c r="E494" s="25"/>
      <c r="F494" s="24"/>
      <c r="G494" s="24"/>
    </row>
    <row r="495" spans="1:9" ht="47.25">
      <c r="A495" s="18" t="s">
        <v>347</v>
      </c>
      <c r="B495" s="37" t="s">
        <v>1507</v>
      </c>
      <c r="C495" s="35" t="s">
        <v>2417</v>
      </c>
      <c r="D495" s="23">
        <v>2</v>
      </c>
      <c r="E495" s="25" t="s">
        <v>106</v>
      </c>
      <c r="F495" s="24"/>
      <c r="G495" s="23"/>
    </row>
    <row r="496" spans="1:9" ht="63" hidden="1">
      <c r="A496" s="20" t="s">
        <v>344</v>
      </c>
      <c r="B496" s="41" t="s">
        <v>1506</v>
      </c>
      <c r="C496" s="147"/>
      <c r="D496" s="24"/>
      <c r="E496" s="25"/>
      <c r="F496" s="24"/>
      <c r="G496" s="24"/>
    </row>
    <row r="497" spans="1:9" ht="21">
      <c r="A497" s="240"/>
      <c r="B497" s="878" t="s">
        <v>340</v>
      </c>
      <c r="C497" s="878"/>
      <c r="D497" s="878"/>
      <c r="E497" s="878"/>
      <c r="F497" s="878"/>
      <c r="G497" s="878"/>
      <c r="H497" s="11">
        <f>H498+H506+H516+H521+H531+H542</f>
        <v>98</v>
      </c>
      <c r="I497" s="11">
        <f>I498+I506+I516+I521+I531+I542</f>
        <v>98</v>
      </c>
    </row>
    <row r="498" spans="1:9" ht="18.75">
      <c r="A498" s="18" t="s">
        <v>339</v>
      </c>
      <c r="B498" s="879" t="s">
        <v>1505</v>
      </c>
      <c r="C498" s="880"/>
      <c r="D498" s="880"/>
      <c r="E498" s="880"/>
      <c r="F498" s="880"/>
      <c r="G498" s="881"/>
      <c r="H498" s="11">
        <f>SUM(D501:D505)</f>
        <v>10</v>
      </c>
      <c r="I498" s="11">
        <f>COUNT(D501:D505)*2</f>
        <v>10</v>
      </c>
    </row>
    <row r="499" spans="1:9" ht="31.5" hidden="1">
      <c r="A499" s="48" t="s">
        <v>337</v>
      </c>
      <c r="B499" s="41" t="s">
        <v>1504</v>
      </c>
      <c r="C499" s="12"/>
      <c r="D499" s="12"/>
      <c r="E499" s="13"/>
      <c r="F499" s="12"/>
      <c r="G499" s="12"/>
    </row>
    <row r="500" spans="1:9" ht="63" hidden="1">
      <c r="A500" s="48" t="s">
        <v>335</v>
      </c>
      <c r="B500" s="41" t="s">
        <v>1503</v>
      </c>
      <c r="C500" s="24"/>
      <c r="D500" s="24"/>
      <c r="E500" s="25"/>
      <c r="G500" s="12"/>
    </row>
    <row r="501" spans="1:9" ht="60">
      <c r="A501" s="43" t="s">
        <v>333</v>
      </c>
      <c r="B501" s="41" t="s">
        <v>1500</v>
      </c>
      <c r="C501" s="29" t="s">
        <v>1672</v>
      </c>
      <c r="D501" s="46">
        <v>2</v>
      </c>
      <c r="E501" s="13" t="s">
        <v>106</v>
      </c>
      <c r="F501" s="29" t="s">
        <v>1671</v>
      </c>
      <c r="G501" s="15"/>
    </row>
    <row r="502" spans="1:9" ht="47.25">
      <c r="A502" s="43" t="s">
        <v>331</v>
      </c>
      <c r="B502" s="41" t="s">
        <v>1499</v>
      </c>
      <c r="C502" s="22" t="s">
        <v>329</v>
      </c>
      <c r="D502" s="46">
        <v>2</v>
      </c>
      <c r="E502" s="13" t="s">
        <v>106</v>
      </c>
      <c r="F502" s="13" t="s">
        <v>1670</v>
      </c>
      <c r="G502" s="15"/>
    </row>
    <row r="503" spans="1:9" ht="30">
      <c r="A503" s="43"/>
      <c r="B503" s="41"/>
      <c r="C503" s="22" t="s">
        <v>327</v>
      </c>
      <c r="D503" s="46">
        <v>2</v>
      </c>
      <c r="E503" s="13" t="s">
        <v>106</v>
      </c>
      <c r="F503" s="13"/>
      <c r="G503" s="15"/>
    </row>
    <row r="504" spans="1:9" ht="63">
      <c r="A504" s="43" t="s">
        <v>326</v>
      </c>
      <c r="B504" s="41" t="s">
        <v>1498</v>
      </c>
      <c r="C504" s="56" t="s">
        <v>324</v>
      </c>
      <c r="D504" s="46">
        <v>2</v>
      </c>
      <c r="E504" s="13" t="s">
        <v>106</v>
      </c>
      <c r="F504" s="44" t="s">
        <v>323</v>
      </c>
      <c r="G504" s="15"/>
    </row>
    <row r="505" spans="1:9" ht="31.5">
      <c r="A505" s="43" t="s">
        <v>322</v>
      </c>
      <c r="B505" s="55" t="s">
        <v>1497</v>
      </c>
      <c r="C505" s="29" t="s">
        <v>320</v>
      </c>
      <c r="D505" s="46">
        <v>2</v>
      </c>
      <c r="E505" s="13" t="s">
        <v>106</v>
      </c>
      <c r="F505" s="12"/>
      <c r="G505" s="15"/>
    </row>
    <row r="506" spans="1:9" ht="18.75">
      <c r="A506" s="145" t="s">
        <v>319</v>
      </c>
      <c r="B506" s="879" t="s">
        <v>1496</v>
      </c>
      <c r="C506" s="880"/>
      <c r="D506" s="880"/>
      <c r="E506" s="880"/>
      <c r="F506" s="880"/>
      <c r="G506" s="881"/>
      <c r="H506" s="11">
        <f>SUM(D507:D515)</f>
        <v>18</v>
      </c>
      <c r="I506" s="11">
        <f>COUNT(D507:D515)*2</f>
        <v>18</v>
      </c>
    </row>
    <row r="507" spans="1:9" ht="31.5">
      <c r="A507" s="239" t="s">
        <v>317</v>
      </c>
      <c r="B507" s="41" t="s">
        <v>316</v>
      </c>
      <c r="C507" s="22" t="s">
        <v>315</v>
      </c>
      <c r="D507" s="15">
        <v>2</v>
      </c>
      <c r="E507" s="13" t="s">
        <v>156</v>
      </c>
      <c r="F507" s="21" t="s">
        <v>314</v>
      </c>
      <c r="G507" s="14"/>
    </row>
    <row r="508" spans="1:9" ht="30">
      <c r="A508" s="239"/>
      <c r="B508" s="41"/>
      <c r="C508" s="22" t="s">
        <v>313</v>
      </c>
      <c r="D508" s="15">
        <v>2</v>
      </c>
      <c r="E508" s="13" t="s">
        <v>223</v>
      </c>
      <c r="F508" s="21" t="s">
        <v>312</v>
      </c>
      <c r="G508" s="14"/>
    </row>
    <row r="509" spans="1:9" ht="45">
      <c r="A509" s="239"/>
      <c r="B509" s="41"/>
      <c r="C509" s="22" t="s">
        <v>311</v>
      </c>
      <c r="D509" s="15">
        <v>2</v>
      </c>
      <c r="E509" s="13" t="s">
        <v>223</v>
      </c>
      <c r="F509" s="21" t="s">
        <v>310</v>
      </c>
      <c r="G509" s="14"/>
    </row>
    <row r="510" spans="1:9" ht="30">
      <c r="A510" s="239"/>
      <c r="B510" s="41"/>
      <c r="C510" s="22" t="s">
        <v>309</v>
      </c>
      <c r="D510" s="15">
        <v>2</v>
      </c>
      <c r="E510" s="13" t="s">
        <v>223</v>
      </c>
      <c r="F510" s="21" t="s">
        <v>308</v>
      </c>
      <c r="G510" s="14"/>
    </row>
    <row r="511" spans="1:9" ht="45">
      <c r="A511" s="239"/>
      <c r="B511" s="41"/>
      <c r="C511" s="22" t="s">
        <v>307</v>
      </c>
      <c r="D511" s="15">
        <v>2</v>
      </c>
      <c r="E511" s="13" t="s">
        <v>156</v>
      </c>
      <c r="F511" s="21" t="s">
        <v>306</v>
      </c>
      <c r="G511" s="14"/>
    </row>
    <row r="512" spans="1:9" ht="63">
      <c r="A512" s="239" t="s">
        <v>305</v>
      </c>
      <c r="B512" s="41" t="s">
        <v>1493</v>
      </c>
      <c r="C512" s="22" t="s">
        <v>303</v>
      </c>
      <c r="D512" s="15">
        <v>2</v>
      </c>
      <c r="E512" s="13" t="s">
        <v>110</v>
      </c>
      <c r="F512" s="21" t="s">
        <v>302</v>
      </c>
      <c r="G512" s="14"/>
    </row>
    <row r="513" spans="1:9" ht="30">
      <c r="A513" s="239"/>
      <c r="B513" s="41"/>
      <c r="C513" s="22" t="s">
        <v>301</v>
      </c>
      <c r="D513" s="15">
        <v>2</v>
      </c>
      <c r="E513" s="13" t="s">
        <v>118</v>
      </c>
      <c r="F513" s="13"/>
      <c r="G513" s="14"/>
    </row>
    <row r="514" spans="1:9" ht="47.25">
      <c r="A514" s="239" t="s">
        <v>300</v>
      </c>
      <c r="B514" s="41" t="s">
        <v>1492</v>
      </c>
      <c r="C514" s="22" t="s">
        <v>298</v>
      </c>
      <c r="D514" s="15">
        <v>2</v>
      </c>
      <c r="E514" s="13" t="s">
        <v>156</v>
      </c>
      <c r="F514" s="13"/>
      <c r="G514" s="14"/>
    </row>
    <row r="515" spans="1:9" ht="45">
      <c r="A515" s="239"/>
      <c r="B515" s="41"/>
      <c r="C515" s="16" t="s">
        <v>297</v>
      </c>
      <c r="D515" s="15">
        <v>2</v>
      </c>
      <c r="E515" s="25" t="s">
        <v>223</v>
      </c>
      <c r="F515" s="29" t="s">
        <v>296</v>
      </c>
      <c r="G515" s="14"/>
    </row>
    <row r="516" spans="1:9" ht="18.75">
      <c r="A516" s="145" t="s">
        <v>295</v>
      </c>
      <c r="B516" s="879" t="s">
        <v>1489</v>
      </c>
      <c r="C516" s="880"/>
      <c r="D516" s="880"/>
      <c r="E516" s="880"/>
      <c r="F516" s="880"/>
      <c r="G516" s="881"/>
      <c r="H516" s="11">
        <f>SUM(D517:D520)</f>
        <v>8</v>
      </c>
      <c r="I516" s="11">
        <f>COUNT(D517:D520)*2</f>
        <v>8</v>
      </c>
    </row>
    <row r="517" spans="1:9" ht="47.25">
      <c r="A517" s="239" t="s">
        <v>293</v>
      </c>
      <c r="B517" s="41" t="s">
        <v>1488</v>
      </c>
      <c r="C517" s="35" t="s">
        <v>291</v>
      </c>
      <c r="D517" s="15">
        <v>2</v>
      </c>
      <c r="E517" s="13" t="s">
        <v>223</v>
      </c>
      <c r="F517" s="12"/>
      <c r="G517" s="15"/>
    </row>
    <row r="518" spans="1:9">
      <c r="A518" s="239"/>
      <c r="B518" s="34"/>
      <c r="C518" s="35" t="s">
        <v>290</v>
      </c>
      <c r="D518" s="15">
        <v>2</v>
      </c>
      <c r="E518" s="13" t="s">
        <v>223</v>
      </c>
      <c r="F518" s="12"/>
      <c r="G518" s="15"/>
    </row>
    <row r="519" spans="1:9" ht="47.25">
      <c r="A519" s="239" t="s">
        <v>289</v>
      </c>
      <c r="B519" s="41" t="s">
        <v>1484</v>
      </c>
      <c r="C519" s="29" t="s">
        <v>287</v>
      </c>
      <c r="D519" s="15">
        <v>2</v>
      </c>
      <c r="E519" s="13" t="s">
        <v>223</v>
      </c>
      <c r="F519" s="12"/>
      <c r="G519" s="15"/>
    </row>
    <row r="520" spans="1:9" ht="45">
      <c r="A520" s="239"/>
      <c r="B520" s="41"/>
      <c r="C520" s="29" t="s">
        <v>286</v>
      </c>
      <c r="D520" s="15">
        <v>2</v>
      </c>
      <c r="E520" s="13" t="s">
        <v>118</v>
      </c>
      <c r="F520" s="12"/>
      <c r="G520" s="15"/>
    </row>
    <row r="521" spans="1:9" ht="18.75">
      <c r="A521" s="145" t="s">
        <v>285</v>
      </c>
      <c r="B521" s="879" t="s">
        <v>1483</v>
      </c>
      <c r="C521" s="880"/>
      <c r="D521" s="880"/>
      <c r="E521" s="880"/>
      <c r="F521" s="880"/>
      <c r="G521" s="881"/>
      <c r="H521" s="11">
        <f>SUM(D522:D530)</f>
        <v>18</v>
      </c>
      <c r="I521" s="11">
        <f>COUNT(D522:D530)*2</f>
        <v>18</v>
      </c>
    </row>
    <row r="522" spans="1:9" ht="105">
      <c r="A522" s="239" t="s">
        <v>283</v>
      </c>
      <c r="B522" s="61" t="s">
        <v>1482</v>
      </c>
      <c r="C522" s="54" t="s">
        <v>281</v>
      </c>
      <c r="D522" s="46">
        <v>2</v>
      </c>
      <c r="E522" s="13" t="s">
        <v>110</v>
      </c>
      <c r="F522" s="21" t="s">
        <v>1669</v>
      </c>
      <c r="G522" s="15"/>
    </row>
    <row r="523" spans="1:9" ht="150">
      <c r="A523" s="239"/>
      <c r="B523" s="49"/>
      <c r="C523" s="29" t="s">
        <v>279</v>
      </c>
      <c r="D523" s="46">
        <v>2</v>
      </c>
      <c r="E523" s="13" t="s">
        <v>110</v>
      </c>
      <c r="F523" s="21" t="s">
        <v>1668</v>
      </c>
      <c r="G523" s="15"/>
    </row>
    <row r="524" spans="1:9" ht="30">
      <c r="A524" s="239"/>
      <c r="B524" s="49"/>
      <c r="C524" s="16" t="s">
        <v>277</v>
      </c>
      <c r="D524" s="23">
        <v>2</v>
      </c>
      <c r="E524" s="13" t="s">
        <v>110</v>
      </c>
      <c r="F524" s="24" t="s">
        <v>276</v>
      </c>
      <c r="G524" s="15"/>
    </row>
    <row r="525" spans="1:9" ht="45">
      <c r="A525" s="239"/>
      <c r="B525" s="49"/>
      <c r="C525" s="16" t="s">
        <v>275</v>
      </c>
      <c r="D525" s="46">
        <v>2</v>
      </c>
      <c r="E525" s="13" t="s">
        <v>110</v>
      </c>
      <c r="F525" s="29" t="s">
        <v>274</v>
      </c>
      <c r="G525" s="15"/>
    </row>
    <row r="526" spans="1:9" ht="30">
      <c r="A526" s="239"/>
      <c r="B526" s="49"/>
      <c r="C526" s="29" t="s">
        <v>273</v>
      </c>
      <c r="D526" s="46">
        <v>2</v>
      </c>
      <c r="E526" s="13" t="s">
        <v>110</v>
      </c>
      <c r="F526" s="21" t="s">
        <v>272</v>
      </c>
      <c r="G526" s="15"/>
    </row>
    <row r="527" spans="1:9" ht="30">
      <c r="A527" s="239"/>
      <c r="B527" s="49"/>
      <c r="C527" s="53" t="s">
        <v>271</v>
      </c>
      <c r="D527" s="51">
        <v>2</v>
      </c>
      <c r="E527" s="13" t="s">
        <v>110</v>
      </c>
      <c r="F527" s="21"/>
      <c r="G527" s="15"/>
    </row>
    <row r="528" spans="1:9" ht="60">
      <c r="A528" s="239" t="s">
        <v>270</v>
      </c>
      <c r="B528" s="61" t="s">
        <v>1481</v>
      </c>
      <c r="C528" s="52" t="s">
        <v>268</v>
      </c>
      <c r="D528" s="51">
        <v>2</v>
      </c>
      <c r="E528" s="50" t="s">
        <v>223</v>
      </c>
      <c r="F528" s="16" t="s">
        <v>267</v>
      </c>
      <c r="G528" s="15"/>
    </row>
    <row r="529" spans="1:9" ht="45">
      <c r="A529" s="239"/>
      <c r="B529" s="49"/>
      <c r="C529" s="52" t="s">
        <v>266</v>
      </c>
      <c r="D529" s="51">
        <v>2</v>
      </c>
      <c r="E529" s="50" t="s">
        <v>223</v>
      </c>
      <c r="F529" s="16" t="s">
        <v>265</v>
      </c>
      <c r="G529" s="15"/>
    </row>
    <row r="530" spans="1:9" ht="30">
      <c r="A530" s="239"/>
      <c r="B530" s="49"/>
      <c r="C530" s="29" t="s">
        <v>264</v>
      </c>
      <c r="D530" s="46">
        <v>2</v>
      </c>
      <c r="E530" s="50" t="s">
        <v>223</v>
      </c>
      <c r="F530" s="16"/>
      <c r="G530" s="15"/>
    </row>
    <row r="531" spans="1:9" ht="18.75">
      <c r="A531" s="145" t="s">
        <v>263</v>
      </c>
      <c r="B531" s="879" t="s">
        <v>262</v>
      </c>
      <c r="C531" s="880"/>
      <c r="D531" s="880"/>
      <c r="E531" s="880"/>
      <c r="F531" s="880"/>
      <c r="G531" s="881"/>
      <c r="H531" s="11">
        <f>SUM(D533:D540)</f>
        <v>16</v>
      </c>
      <c r="I531" s="11">
        <f>COUNT(D533:D540)*2</f>
        <v>16</v>
      </c>
    </row>
    <row r="532" spans="1:9" ht="45" hidden="1">
      <c r="A532" s="146" t="s">
        <v>261</v>
      </c>
      <c r="B532" s="61" t="s">
        <v>260</v>
      </c>
      <c r="C532" s="35"/>
      <c r="D532" s="12"/>
      <c r="E532" s="13"/>
      <c r="F532" s="12"/>
      <c r="G532" s="12"/>
    </row>
    <row r="533" spans="1:9" ht="60">
      <c r="A533" s="239" t="s">
        <v>255</v>
      </c>
      <c r="B533" s="61" t="s">
        <v>1474</v>
      </c>
      <c r="C533" s="22" t="s">
        <v>253</v>
      </c>
      <c r="D533" s="46">
        <v>2</v>
      </c>
      <c r="E533" s="13" t="s">
        <v>223</v>
      </c>
      <c r="F533" s="29" t="s">
        <v>1473</v>
      </c>
      <c r="G533" s="15"/>
    </row>
    <row r="534" spans="1:9" ht="30">
      <c r="A534" s="239"/>
      <c r="B534" s="49"/>
      <c r="C534" s="22" t="s">
        <v>251</v>
      </c>
      <c r="D534" s="46">
        <v>2</v>
      </c>
      <c r="E534" s="13" t="s">
        <v>223</v>
      </c>
      <c r="F534" s="29" t="s">
        <v>250</v>
      </c>
      <c r="G534" s="15"/>
    </row>
    <row r="535" spans="1:9" ht="60">
      <c r="A535" s="239" t="s">
        <v>249</v>
      </c>
      <c r="B535" s="61" t="s">
        <v>1472</v>
      </c>
      <c r="C535" s="22" t="s">
        <v>247</v>
      </c>
      <c r="D535" s="46">
        <v>2</v>
      </c>
      <c r="E535" s="13" t="s">
        <v>106</v>
      </c>
      <c r="F535" s="13"/>
      <c r="G535" s="15"/>
    </row>
    <row r="536" spans="1:9" ht="30">
      <c r="A536" s="239"/>
      <c r="B536" s="49"/>
      <c r="C536" s="22" t="s">
        <v>246</v>
      </c>
      <c r="D536" s="46">
        <v>2</v>
      </c>
      <c r="E536" s="13" t="s">
        <v>106</v>
      </c>
      <c r="F536" s="13"/>
      <c r="G536" s="15"/>
    </row>
    <row r="537" spans="1:9" ht="45">
      <c r="A537" s="239"/>
      <c r="B537" s="49"/>
      <c r="C537" s="16" t="s">
        <v>245</v>
      </c>
      <c r="D537" s="46">
        <v>2</v>
      </c>
      <c r="E537" s="13" t="s">
        <v>106</v>
      </c>
      <c r="F537" s="13"/>
      <c r="G537" s="15"/>
    </row>
    <row r="538" spans="1:9" ht="30">
      <c r="A538" s="239"/>
      <c r="B538"/>
      <c r="C538" s="22" t="s">
        <v>244</v>
      </c>
      <c r="D538" s="46">
        <v>2</v>
      </c>
      <c r="E538" s="13" t="s">
        <v>223</v>
      </c>
      <c r="F538" s="29" t="s">
        <v>243</v>
      </c>
      <c r="G538" s="15"/>
    </row>
    <row r="539" spans="1:9" ht="45">
      <c r="A539" s="239"/>
      <c r="B539"/>
      <c r="C539" s="22" t="s">
        <v>242</v>
      </c>
      <c r="D539" s="46">
        <v>2</v>
      </c>
      <c r="E539" s="13" t="s">
        <v>223</v>
      </c>
      <c r="F539" s="29" t="s">
        <v>241</v>
      </c>
      <c r="G539" s="15"/>
    </row>
    <row r="540" spans="1:9" ht="45">
      <c r="A540" s="239" t="s">
        <v>240</v>
      </c>
      <c r="B540" s="61" t="s">
        <v>1468</v>
      </c>
      <c r="C540" s="21" t="s">
        <v>1467</v>
      </c>
      <c r="D540" s="46">
        <v>2</v>
      </c>
      <c r="E540" s="13" t="s">
        <v>223</v>
      </c>
      <c r="F540" s="12"/>
      <c r="G540" s="15"/>
    </row>
    <row r="541" spans="1:9" ht="30" hidden="1">
      <c r="A541" s="48" t="s">
        <v>238</v>
      </c>
      <c r="B541" s="61" t="s">
        <v>1466</v>
      </c>
      <c r="C541" s="12"/>
      <c r="D541" s="12"/>
      <c r="E541" s="13"/>
      <c r="F541" s="12"/>
      <c r="G541" s="12"/>
    </row>
    <row r="542" spans="1:9" ht="18.75">
      <c r="A542" s="145" t="s">
        <v>236</v>
      </c>
      <c r="B542" s="879" t="s">
        <v>1465</v>
      </c>
      <c r="C542" s="880"/>
      <c r="D542" s="880"/>
      <c r="E542" s="880"/>
      <c r="F542" s="880"/>
      <c r="G542" s="881"/>
      <c r="H542" s="11">
        <f>SUM(D543:D556)</f>
        <v>28</v>
      </c>
      <c r="I542" s="11">
        <f>COUNT(D543:D556)*2</f>
        <v>28</v>
      </c>
    </row>
    <row r="543" spans="1:9" ht="78.75">
      <c r="A543" s="239" t="s">
        <v>234</v>
      </c>
      <c r="B543" s="41" t="s">
        <v>1464</v>
      </c>
      <c r="C543" s="54" t="s">
        <v>232</v>
      </c>
      <c r="D543" s="680">
        <v>2</v>
      </c>
      <c r="E543" s="130" t="s">
        <v>156</v>
      </c>
      <c r="F543" s="54" t="s">
        <v>5229</v>
      </c>
      <c r="G543" s="15"/>
    </row>
    <row r="544" spans="1:9" ht="30">
      <c r="A544" s="239"/>
      <c r="B544" s="34"/>
      <c r="C544" s="29" t="s">
        <v>5230</v>
      </c>
      <c r="D544" s="680">
        <v>2</v>
      </c>
      <c r="E544" s="130" t="s">
        <v>156</v>
      </c>
      <c r="F544" s="130"/>
      <c r="G544" s="15"/>
    </row>
    <row r="545" spans="1:9" ht="105">
      <c r="A545" s="239"/>
      <c r="B545" s="34"/>
      <c r="C545" s="29" t="s">
        <v>5231</v>
      </c>
      <c r="D545" s="680">
        <v>2</v>
      </c>
      <c r="E545" s="130" t="s">
        <v>223</v>
      </c>
      <c r="F545" s="29" t="s">
        <v>5233</v>
      </c>
      <c r="G545" s="15"/>
    </row>
    <row r="546" spans="1:9" ht="90">
      <c r="A546" s="239"/>
      <c r="B546" s="34"/>
      <c r="C546" s="29" t="s">
        <v>5232</v>
      </c>
      <c r="D546" s="680">
        <v>2</v>
      </c>
      <c r="E546" s="130" t="s">
        <v>156</v>
      </c>
      <c r="F546" s="29" t="s">
        <v>5234</v>
      </c>
      <c r="G546" s="15"/>
    </row>
    <row r="547" spans="1:9" ht="45">
      <c r="A547" s="239"/>
      <c r="B547" s="34"/>
      <c r="C547" s="54" t="s">
        <v>230</v>
      </c>
      <c r="D547" s="680">
        <v>2</v>
      </c>
      <c r="E547" s="130" t="s">
        <v>156</v>
      </c>
      <c r="F547" s="54" t="s">
        <v>5235</v>
      </c>
      <c r="G547" s="15"/>
    </row>
    <row r="548" spans="1:9" ht="30">
      <c r="A548" s="239"/>
      <c r="B548" s="34"/>
      <c r="C548" s="22" t="s">
        <v>229</v>
      </c>
      <c r="D548" s="680">
        <v>2</v>
      </c>
      <c r="E548" s="130"/>
      <c r="F548" s="130"/>
      <c r="G548" s="15"/>
    </row>
    <row r="549" spans="1:9" ht="47.25">
      <c r="A549" s="239" t="s">
        <v>228</v>
      </c>
      <c r="B549" s="41" t="s">
        <v>1463</v>
      </c>
      <c r="C549" s="22" t="s">
        <v>226</v>
      </c>
      <c r="D549" s="678">
        <v>2</v>
      </c>
      <c r="E549" s="281" t="s">
        <v>156</v>
      </c>
      <c r="F549" s="54" t="s">
        <v>5236</v>
      </c>
      <c r="G549" s="15"/>
    </row>
    <row r="550" spans="1:9" ht="135">
      <c r="A550" s="239"/>
      <c r="B550" s="34"/>
      <c r="C550" s="22" t="s">
        <v>5237</v>
      </c>
      <c r="D550" s="310">
        <v>2</v>
      </c>
      <c r="E550" s="281" t="s">
        <v>156</v>
      </c>
      <c r="F550" s="54" t="s">
        <v>5238</v>
      </c>
      <c r="G550" s="15"/>
    </row>
    <row r="551" spans="1:9" ht="30">
      <c r="A551" s="239"/>
      <c r="B551" s="34"/>
      <c r="C551" s="22" t="s">
        <v>224</v>
      </c>
      <c r="D551" s="310">
        <v>2</v>
      </c>
      <c r="E551" s="281" t="s">
        <v>110</v>
      </c>
      <c r="F551" s="54" t="s">
        <v>222</v>
      </c>
      <c r="G551" s="15"/>
    </row>
    <row r="552" spans="1:9" ht="45">
      <c r="A552" s="239"/>
      <c r="B552" s="34"/>
      <c r="C552" s="22" t="s">
        <v>221</v>
      </c>
      <c r="D552" s="310">
        <v>2</v>
      </c>
      <c r="E552" s="281" t="s">
        <v>118</v>
      </c>
      <c r="F552" s="54" t="s">
        <v>220</v>
      </c>
      <c r="G552" s="15"/>
    </row>
    <row r="553" spans="1:9" ht="75">
      <c r="A553" s="239"/>
      <c r="B553" s="34"/>
      <c r="C553" s="22" t="s">
        <v>5239</v>
      </c>
      <c r="D553" s="310">
        <v>2</v>
      </c>
      <c r="E553" s="13" t="s">
        <v>156</v>
      </c>
      <c r="F553" s="22" t="s">
        <v>5240</v>
      </c>
      <c r="G553" s="15"/>
    </row>
    <row r="554" spans="1:9" ht="47.25">
      <c r="A554" s="239" t="s">
        <v>219</v>
      </c>
      <c r="B554" s="41" t="s">
        <v>1462</v>
      </c>
      <c r="C554" s="563" t="s">
        <v>217</v>
      </c>
      <c r="D554" s="680">
        <v>2</v>
      </c>
      <c r="E554" s="681" t="s">
        <v>110</v>
      </c>
      <c r="F554" s="13"/>
      <c r="G554" s="15"/>
    </row>
    <row r="555" spans="1:9" ht="45">
      <c r="A555" s="238"/>
      <c r="B555" s="24"/>
      <c r="C555" s="98" t="s">
        <v>216</v>
      </c>
      <c r="D555" s="680">
        <v>2</v>
      </c>
      <c r="E555" s="130"/>
      <c r="F555" s="13"/>
      <c r="G555" s="15"/>
    </row>
    <row r="556" spans="1:9" ht="30">
      <c r="A556" s="237"/>
      <c r="B556" s="24"/>
      <c r="C556" s="666" t="s">
        <v>5241</v>
      </c>
      <c r="D556" s="680">
        <v>2</v>
      </c>
      <c r="E556" s="130" t="s">
        <v>106</v>
      </c>
      <c r="F556" s="13"/>
      <c r="G556" s="15"/>
    </row>
    <row r="557" spans="1:9" ht="21">
      <c r="A557" s="235"/>
      <c r="B557" s="878" t="s">
        <v>214</v>
      </c>
      <c r="C557" s="878"/>
      <c r="D557" s="878"/>
      <c r="E557" s="878"/>
      <c r="F557" s="878"/>
      <c r="G557" s="878"/>
      <c r="H557" s="11">
        <f>H558+H561+H565+H570+H586+H590+H598+H603+H607+H614</f>
        <v>74</v>
      </c>
      <c r="I557" s="11">
        <f>I558+I561+I565+I570+I586+I590+I598+I603+I607+I614</f>
        <v>74</v>
      </c>
    </row>
    <row r="558" spans="1:9" ht="31.5">
      <c r="A558" s="145" t="s">
        <v>213</v>
      </c>
      <c r="B558" s="879" t="s">
        <v>1667</v>
      </c>
      <c r="C558" s="880"/>
      <c r="D558" s="880"/>
      <c r="E558" s="880"/>
      <c r="F558" s="880"/>
      <c r="G558" s="881"/>
      <c r="H558" s="11">
        <f>SUM(D559)</f>
        <v>2</v>
      </c>
      <c r="I558" s="11">
        <f>COUNT(D559)*2</f>
        <v>2</v>
      </c>
    </row>
    <row r="559" spans="1:9" ht="63">
      <c r="A559" s="143" t="s">
        <v>211</v>
      </c>
      <c r="B559" s="34" t="s">
        <v>1666</v>
      </c>
      <c r="C559" s="40" t="s">
        <v>209</v>
      </c>
      <c r="D559" s="23">
        <v>2</v>
      </c>
      <c r="E559" s="25" t="s">
        <v>106</v>
      </c>
      <c r="F559" s="24"/>
      <c r="G559" s="23"/>
    </row>
    <row r="560" spans="1:9" ht="30" hidden="1">
      <c r="A560" s="39" t="s">
        <v>208</v>
      </c>
      <c r="B560" s="61" t="s">
        <v>207</v>
      </c>
      <c r="C560" s="24"/>
      <c r="D560" s="24"/>
      <c r="E560" s="25"/>
      <c r="F560" s="24"/>
      <c r="G560" s="24"/>
    </row>
    <row r="561" spans="1:9" ht="31.5">
      <c r="A561" s="145" t="s">
        <v>206</v>
      </c>
      <c r="B561" s="879" t="s">
        <v>1460</v>
      </c>
      <c r="C561" s="880"/>
      <c r="D561" s="880"/>
      <c r="E561" s="880"/>
      <c r="F561" s="880"/>
      <c r="G561" s="881"/>
      <c r="H561" s="11">
        <f>SUM(D562)</f>
        <v>2</v>
      </c>
      <c r="I561" s="11">
        <f>COUNT(D562)*2</f>
        <v>2</v>
      </c>
    </row>
    <row r="562" spans="1:9" ht="31.5">
      <c r="A562" s="143" t="s">
        <v>204</v>
      </c>
      <c r="B562" s="41" t="s">
        <v>1459</v>
      </c>
      <c r="C562" s="35" t="s">
        <v>1791</v>
      </c>
      <c r="D562" s="23">
        <v>2</v>
      </c>
      <c r="E562" s="25" t="s">
        <v>49</v>
      </c>
      <c r="F562" s="24"/>
      <c r="G562" s="23"/>
    </row>
    <row r="563" spans="1:9" ht="47.25" hidden="1">
      <c r="A563" s="39" t="s">
        <v>201</v>
      </c>
      <c r="B563" s="41" t="s">
        <v>1458</v>
      </c>
      <c r="C563" s="24"/>
      <c r="D563" s="24"/>
      <c r="E563" s="25"/>
      <c r="F563" s="24"/>
      <c r="G563" s="24"/>
    </row>
    <row r="564" spans="1:9" ht="63" hidden="1">
      <c r="A564" s="39" t="s">
        <v>199</v>
      </c>
      <c r="B564" s="41" t="s">
        <v>1457</v>
      </c>
      <c r="C564" s="24"/>
      <c r="D564" s="24"/>
      <c r="E564" s="25"/>
      <c r="F564" s="24"/>
      <c r="G564" s="24"/>
    </row>
    <row r="565" spans="1:9" ht="31.5">
      <c r="A565" s="145" t="s">
        <v>197</v>
      </c>
      <c r="B565" s="879" t="s">
        <v>1456</v>
      </c>
      <c r="C565" s="880"/>
      <c r="D565" s="880"/>
      <c r="E565" s="880"/>
      <c r="F565" s="880"/>
      <c r="G565" s="881"/>
      <c r="H565" s="11">
        <f>SUM(D566:D569)</f>
        <v>6</v>
      </c>
      <c r="I565" s="11">
        <f>COUNT(D566:D569)*2</f>
        <v>6</v>
      </c>
    </row>
    <row r="566" spans="1:9" ht="90">
      <c r="A566" s="171" t="s">
        <v>195</v>
      </c>
      <c r="B566" s="41" t="s">
        <v>1455</v>
      </c>
      <c r="C566" s="38" t="s">
        <v>193</v>
      </c>
      <c r="D566" s="23">
        <v>2</v>
      </c>
      <c r="E566" s="25" t="s">
        <v>106</v>
      </c>
      <c r="F566" s="24"/>
      <c r="G566" s="23"/>
    </row>
    <row r="567" spans="1:9" ht="63" hidden="1">
      <c r="A567" s="20" t="s">
        <v>191</v>
      </c>
      <c r="B567" s="41" t="s">
        <v>1454</v>
      </c>
      <c r="C567" s="24"/>
      <c r="D567" s="24"/>
      <c r="E567" s="25"/>
      <c r="F567" s="24"/>
      <c r="G567" s="24"/>
    </row>
    <row r="568" spans="1:9" ht="63">
      <c r="A568" s="171" t="s">
        <v>188</v>
      </c>
      <c r="B568" s="67" t="s">
        <v>1453</v>
      </c>
      <c r="C568" s="35" t="s">
        <v>186</v>
      </c>
      <c r="D568" s="23">
        <v>2</v>
      </c>
      <c r="E568" s="25" t="s">
        <v>106</v>
      </c>
      <c r="F568" s="24"/>
      <c r="G568" s="23"/>
    </row>
    <row r="569" spans="1:9" ht="45">
      <c r="A569" s="171"/>
      <c r="C569" s="35" t="s">
        <v>185</v>
      </c>
      <c r="D569" s="23">
        <v>2</v>
      </c>
      <c r="E569" s="25" t="s">
        <v>118</v>
      </c>
      <c r="F569" s="24"/>
      <c r="G569" s="23"/>
    </row>
    <row r="570" spans="1:9" ht="31.5">
      <c r="A570" s="145" t="s">
        <v>184</v>
      </c>
      <c r="B570" s="879" t="s">
        <v>1452</v>
      </c>
      <c r="C570" s="880"/>
      <c r="D570" s="880"/>
      <c r="E570" s="880"/>
      <c r="F570" s="880"/>
      <c r="G570" s="881"/>
      <c r="H570" s="11">
        <f>SUM(D571:D585)</f>
        <v>30</v>
      </c>
      <c r="I570" s="11">
        <f>COUNT(D571:D585)*2</f>
        <v>30</v>
      </c>
    </row>
    <row r="571" spans="1:9" ht="47.25">
      <c r="A571" s="171" t="s">
        <v>182</v>
      </c>
      <c r="B571" s="41" t="s">
        <v>181</v>
      </c>
      <c r="C571" s="31" t="s">
        <v>180</v>
      </c>
      <c r="D571" s="23">
        <v>2</v>
      </c>
      <c r="E571" s="25" t="s">
        <v>49</v>
      </c>
      <c r="F571" s="24"/>
      <c r="G571" s="23"/>
    </row>
    <row r="572" spans="1:9" ht="30">
      <c r="A572" s="171"/>
      <c r="B572" s="34"/>
      <c r="C572" s="22" t="s">
        <v>179</v>
      </c>
      <c r="D572" s="23">
        <v>2</v>
      </c>
      <c r="E572" s="25" t="s">
        <v>178</v>
      </c>
      <c r="F572" s="24"/>
      <c r="G572" s="23"/>
    </row>
    <row r="573" spans="1:9" ht="60">
      <c r="A573" s="171" t="s">
        <v>177</v>
      </c>
      <c r="B573" s="41" t="s">
        <v>176</v>
      </c>
      <c r="C573" s="31" t="s">
        <v>1939</v>
      </c>
      <c r="D573" s="23">
        <v>2</v>
      </c>
      <c r="E573" s="25" t="s">
        <v>49</v>
      </c>
      <c r="F573" s="24"/>
      <c r="G573" s="23"/>
    </row>
    <row r="574" spans="1:9" ht="45">
      <c r="A574" s="171"/>
      <c r="B574" s="41"/>
      <c r="C574" s="16" t="s">
        <v>1938</v>
      </c>
      <c r="D574" s="23">
        <v>2</v>
      </c>
      <c r="E574" s="25" t="s">
        <v>49</v>
      </c>
      <c r="F574" s="24"/>
      <c r="G574" s="23"/>
    </row>
    <row r="575" spans="1:9" ht="60">
      <c r="A575" s="171"/>
      <c r="B575" s="41"/>
      <c r="C575" s="16" t="s">
        <v>1451</v>
      </c>
      <c r="D575" s="23">
        <v>2</v>
      </c>
      <c r="E575" s="25" t="s">
        <v>49</v>
      </c>
      <c r="F575" s="24"/>
      <c r="G575" s="23"/>
    </row>
    <row r="576" spans="1:9" ht="60">
      <c r="A576" s="171"/>
      <c r="B576" s="41"/>
      <c r="C576" s="21" t="s">
        <v>1664</v>
      </c>
      <c r="D576" s="23">
        <v>2</v>
      </c>
      <c r="E576" s="25" t="s">
        <v>49</v>
      </c>
      <c r="F576" s="24"/>
      <c r="G576" s="23"/>
    </row>
    <row r="577" spans="1:9" ht="45">
      <c r="A577" s="171"/>
      <c r="B577" s="41"/>
      <c r="C577" s="21" t="s">
        <v>2416</v>
      </c>
      <c r="D577" s="23">
        <v>2</v>
      </c>
      <c r="E577" s="25" t="s">
        <v>49</v>
      </c>
      <c r="F577" s="24"/>
      <c r="G577" s="23"/>
    </row>
    <row r="578" spans="1:9" ht="45">
      <c r="A578" s="171"/>
      <c r="B578" s="41"/>
      <c r="C578" s="29" t="s">
        <v>2415</v>
      </c>
      <c r="D578" s="23">
        <v>2</v>
      </c>
      <c r="E578" s="25" t="s">
        <v>49</v>
      </c>
      <c r="F578" s="24"/>
      <c r="G578" s="23"/>
    </row>
    <row r="579" spans="1:9" ht="45">
      <c r="A579" s="171"/>
      <c r="B579" s="41"/>
      <c r="C579" s="29" t="s">
        <v>2414</v>
      </c>
      <c r="D579" s="23">
        <v>2</v>
      </c>
      <c r="E579" s="25" t="s">
        <v>49</v>
      </c>
      <c r="F579" s="24"/>
      <c r="G579" s="23"/>
    </row>
    <row r="580" spans="1:9" ht="60">
      <c r="A580" s="171"/>
      <c r="B580" s="41"/>
      <c r="C580" s="21" t="s">
        <v>1663</v>
      </c>
      <c r="D580" s="23">
        <v>2</v>
      </c>
      <c r="E580" s="25" t="s">
        <v>49</v>
      </c>
      <c r="F580" s="24"/>
      <c r="G580" s="23"/>
    </row>
    <row r="581" spans="1:9" ht="60">
      <c r="A581" s="171"/>
      <c r="B581" s="41"/>
      <c r="C581" s="29" t="s">
        <v>1790</v>
      </c>
      <c r="D581" s="23">
        <v>2</v>
      </c>
      <c r="E581" s="25" t="s">
        <v>49</v>
      </c>
      <c r="F581" s="24"/>
      <c r="G581" s="23"/>
    </row>
    <row r="582" spans="1:9" ht="60">
      <c r="A582" s="171"/>
      <c r="B582" s="41"/>
      <c r="C582" s="21" t="s">
        <v>1931</v>
      </c>
      <c r="D582" s="23">
        <v>2</v>
      </c>
      <c r="E582" s="25" t="s">
        <v>49</v>
      </c>
      <c r="F582" s="24"/>
      <c r="G582" s="23"/>
    </row>
    <row r="583" spans="1:9" ht="30">
      <c r="A583" s="171"/>
      <c r="B583" s="41"/>
      <c r="C583" s="21" t="s">
        <v>1662</v>
      </c>
      <c r="D583" s="23">
        <v>2</v>
      </c>
      <c r="E583" s="25" t="s">
        <v>49</v>
      </c>
      <c r="F583" s="24"/>
      <c r="G583" s="23"/>
    </row>
    <row r="584" spans="1:9" ht="31.5">
      <c r="A584" s="171" t="s">
        <v>162</v>
      </c>
      <c r="B584" s="41" t="s">
        <v>1450</v>
      </c>
      <c r="C584" s="21" t="s">
        <v>1661</v>
      </c>
      <c r="D584" s="23">
        <v>2</v>
      </c>
      <c r="E584" s="25" t="s">
        <v>106</v>
      </c>
      <c r="F584" s="24"/>
      <c r="G584" s="23"/>
    </row>
    <row r="585" spans="1:9" ht="31.5">
      <c r="A585" s="171" t="s">
        <v>159</v>
      </c>
      <c r="B585" s="41" t="s">
        <v>158</v>
      </c>
      <c r="C585" s="35" t="s">
        <v>157</v>
      </c>
      <c r="D585" s="23">
        <v>2</v>
      </c>
      <c r="E585" s="25" t="s">
        <v>156</v>
      </c>
      <c r="F585" s="21" t="s">
        <v>2413</v>
      </c>
      <c r="G585" s="23"/>
    </row>
    <row r="586" spans="1:9" ht="31.5">
      <c r="A586" s="145" t="s">
        <v>154</v>
      </c>
      <c r="B586" s="879" t="s">
        <v>1449</v>
      </c>
      <c r="C586" s="880"/>
      <c r="D586" s="880"/>
      <c r="E586" s="880"/>
      <c r="F586" s="880"/>
      <c r="G586" s="881"/>
      <c r="H586" s="11">
        <f>SUM(D587:D589)</f>
        <v>6</v>
      </c>
      <c r="I586" s="11">
        <f>COUNT(D587:D589)*2</f>
        <v>6</v>
      </c>
    </row>
    <row r="587" spans="1:9" ht="31.5">
      <c r="A587" s="171" t="s">
        <v>152</v>
      </c>
      <c r="B587" s="41" t="s">
        <v>1448</v>
      </c>
      <c r="C587" s="21" t="s">
        <v>150</v>
      </c>
      <c r="D587" s="23">
        <v>2</v>
      </c>
      <c r="E587" s="25" t="s">
        <v>106</v>
      </c>
      <c r="F587" s="24"/>
      <c r="G587" s="23"/>
    </row>
    <row r="588" spans="1:9" ht="47.25">
      <c r="A588" s="171" t="s">
        <v>149</v>
      </c>
      <c r="B588" s="41" t="s">
        <v>1447</v>
      </c>
      <c r="C588" s="29" t="s">
        <v>147</v>
      </c>
      <c r="D588" s="23">
        <v>2</v>
      </c>
      <c r="E588" s="25" t="s">
        <v>106</v>
      </c>
      <c r="F588" s="24"/>
      <c r="G588" s="23"/>
    </row>
    <row r="589" spans="1:9" ht="31.5">
      <c r="A589" s="171" t="s">
        <v>146</v>
      </c>
      <c r="B589" s="41" t="s">
        <v>1446</v>
      </c>
      <c r="C589" s="22" t="s">
        <v>144</v>
      </c>
      <c r="D589" s="23">
        <v>2</v>
      </c>
      <c r="E589" s="25" t="s">
        <v>106</v>
      </c>
      <c r="F589" s="24"/>
      <c r="G589" s="23"/>
    </row>
    <row r="590" spans="1:9" ht="31.5">
      <c r="A590" s="145" t="s">
        <v>143</v>
      </c>
      <c r="B590" s="879" t="s">
        <v>142</v>
      </c>
      <c r="C590" s="880"/>
      <c r="D590" s="880"/>
      <c r="E590" s="880"/>
      <c r="F590" s="880"/>
      <c r="G590" s="881"/>
      <c r="H590" s="11">
        <f>SUM(D591:D597)</f>
        <v>14</v>
      </c>
      <c r="I590" s="11">
        <f>COUNT(D591:D597)*2</f>
        <v>14</v>
      </c>
    </row>
    <row r="591" spans="1:9" ht="31.5">
      <c r="A591" s="171" t="s">
        <v>141</v>
      </c>
      <c r="B591" s="41" t="s">
        <v>140</v>
      </c>
      <c r="C591" s="29" t="s">
        <v>139</v>
      </c>
      <c r="D591" s="23">
        <v>2</v>
      </c>
      <c r="E591" s="25" t="s">
        <v>120</v>
      </c>
      <c r="F591" s="24"/>
      <c r="G591" s="23"/>
    </row>
    <row r="592" spans="1:9" ht="47.25">
      <c r="A592" s="171" t="s">
        <v>138</v>
      </c>
      <c r="B592" s="41" t="s">
        <v>137</v>
      </c>
      <c r="C592" s="29" t="s">
        <v>136</v>
      </c>
      <c r="D592" s="23">
        <v>2</v>
      </c>
      <c r="E592" s="25" t="s">
        <v>120</v>
      </c>
      <c r="F592" s="24"/>
      <c r="G592" s="23"/>
    </row>
    <row r="593" spans="1:9" ht="30">
      <c r="A593" s="171"/>
      <c r="B593" s="34"/>
      <c r="C593" s="33" t="s">
        <v>135</v>
      </c>
      <c r="D593" s="23">
        <v>2</v>
      </c>
      <c r="E593" s="25" t="s">
        <v>120</v>
      </c>
      <c r="F593" s="24"/>
      <c r="G593" s="23"/>
    </row>
    <row r="594" spans="1:9" ht="30">
      <c r="A594" s="171"/>
      <c r="B594" s="34"/>
      <c r="C594" s="29" t="s">
        <v>1789</v>
      </c>
      <c r="D594" s="23">
        <v>2</v>
      </c>
      <c r="E594" s="25" t="s">
        <v>120</v>
      </c>
      <c r="F594" s="24"/>
      <c r="G594" s="23"/>
    </row>
    <row r="595" spans="1:9" ht="47.25">
      <c r="A595" s="18" t="s">
        <v>134</v>
      </c>
      <c r="B595" s="67" t="s">
        <v>133</v>
      </c>
      <c r="C595" s="31" t="s">
        <v>132</v>
      </c>
      <c r="D595" s="23">
        <v>2</v>
      </c>
      <c r="E595" s="25" t="s">
        <v>120</v>
      </c>
      <c r="F595" s="24"/>
      <c r="G595" s="23"/>
    </row>
    <row r="596" spans="1:9" ht="47.25">
      <c r="A596" s="171" t="s">
        <v>131</v>
      </c>
      <c r="B596" s="41" t="s">
        <v>130</v>
      </c>
      <c r="C596" s="35" t="s">
        <v>129</v>
      </c>
      <c r="D596" s="23">
        <v>2</v>
      </c>
      <c r="E596" s="25" t="s">
        <v>120</v>
      </c>
      <c r="F596" s="24"/>
      <c r="G596" s="23"/>
    </row>
    <row r="597" spans="1:9" ht="63">
      <c r="A597" s="171" t="s">
        <v>128</v>
      </c>
      <c r="B597" s="41" t="s">
        <v>127</v>
      </c>
      <c r="C597" s="29" t="s">
        <v>126</v>
      </c>
      <c r="D597" s="23">
        <v>2</v>
      </c>
      <c r="E597" s="25" t="s">
        <v>120</v>
      </c>
      <c r="F597" s="24"/>
      <c r="G597" s="23"/>
    </row>
    <row r="598" spans="1:9" ht="31.5" customHeight="1">
      <c r="A598" s="145" t="s">
        <v>125</v>
      </c>
      <c r="B598" s="704" t="s">
        <v>5134</v>
      </c>
      <c r="C598" s="705"/>
      <c r="D598" s="738"/>
      <c r="E598" s="705"/>
      <c r="F598" s="705"/>
      <c r="G598" s="706"/>
      <c r="H598" s="11">
        <f>SUM(D600:D602)</f>
        <v>6</v>
      </c>
      <c r="I598" s="11">
        <f>COUNT(D600:D602)*2</f>
        <v>6</v>
      </c>
    </row>
    <row r="599" spans="1:9" ht="31.5" hidden="1">
      <c r="A599" s="20" t="s">
        <v>123</v>
      </c>
      <c r="B599" s="41" t="s">
        <v>122</v>
      </c>
      <c r="C599" s="24"/>
      <c r="D599" s="24"/>
      <c r="E599" s="25"/>
      <c r="F599" s="24"/>
      <c r="G599" s="24"/>
    </row>
    <row r="600" spans="1:9" ht="120">
      <c r="A600" s="298" t="s">
        <v>117</v>
      </c>
      <c r="B600" s="29" t="s">
        <v>5144</v>
      </c>
      <c r="C600" s="29" t="s">
        <v>5145</v>
      </c>
      <c r="D600" s="674">
        <v>2</v>
      </c>
      <c r="E600" s="25" t="s">
        <v>106</v>
      </c>
      <c r="F600" s="663" t="s">
        <v>5146</v>
      </c>
      <c r="G600" s="23"/>
    </row>
    <row r="601" spans="1:9" ht="90">
      <c r="A601" s="298" t="s">
        <v>5147</v>
      </c>
      <c r="B601" s="29" t="s">
        <v>5148</v>
      </c>
      <c r="C601" s="29" t="s">
        <v>5149</v>
      </c>
      <c r="D601" s="674">
        <v>2</v>
      </c>
      <c r="E601" s="25" t="s">
        <v>106</v>
      </c>
      <c r="F601" s="663" t="s">
        <v>5150</v>
      </c>
      <c r="G601" s="23"/>
    </row>
    <row r="602" spans="1:9" ht="120">
      <c r="A602" s="298" t="s">
        <v>5155</v>
      </c>
      <c r="B602" s="29" t="s">
        <v>5156</v>
      </c>
      <c r="C602" s="29" t="s">
        <v>5157</v>
      </c>
      <c r="D602" s="674">
        <v>2</v>
      </c>
      <c r="E602" s="25" t="s">
        <v>106</v>
      </c>
      <c r="F602" s="663" t="s">
        <v>5158</v>
      </c>
      <c r="G602" s="23"/>
    </row>
    <row r="603" spans="1:9" ht="31.5">
      <c r="A603" s="145" t="s">
        <v>116</v>
      </c>
      <c r="B603" s="879" t="s">
        <v>1445</v>
      </c>
      <c r="C603" s="880"/>
      <c r="D603" s="880"/>
      <c r="E603" s="880"/>
      <c r="F603" s="880"/>
      <c r="G603" s="881"/>
      <c r="H603" s="11">
        <f>SUM(D604:D606)</f>
        <v>6</v>
      </c>
      <c r="I603" s="11">
        <f>COUNT(D604:D606)*2</f>
        <v>6</v>
      </c>
    </row>
    <row r="604" spans="1:9" ht="31.5">
      <c r="A604" s="171" t="s">
        <v>114</v>
      </c>
      <c r="B604" s="30" t="s">
        <v>1444</v>
      </c>
      <c r="C604" s="22" t="s">
        <v>5242</v>
      </c>
      <c r="D604" s="515">
        <v>2</v>
      </c>
      <c r="E604" s="25" t="s">
        <v>110</v>
      </c>
      <c r="F604" s="25" t="s">
        <v>5243</v>
      </c>
      <c r="G604" s="36"/>
    </row>
    <row r="605" spans="1:9" ht="30">
      <c r="A605" s="236"/>
      <c r="B605" s="25"/>
      <c r="C605" s="22" t="s">
        <v>5258</v>
      </c>
      <c r="D605" s="515">
        <v>2</v>
      </c>
      <c r="E605" s="25" t="s">
        <v>110</v>
      </c>
      <c r="F605" s="25" t="s">
        <v>5259</v>
      </c>
      <c r="G605" s="36"/>
    </row>
    <row r="606" spans="1:9" ht="31.5">
      <c r="A606" s="171" t="s">
        <v>108</v>
      </c>
      <c r="B606" s="30" t="s">
        <v>1442</v>
      </c>
      <c r="C606" s="25" t="s">
        <v>5313</v>
      </c>
      <c r="D606" s="515">
        <v>2</v>
      </c>
      <c r="E606" s="110" t="s">
        <v>106</v>
      </c>
      <c r="F606" s="22" t="s">
        <v>5260</v>
      </c>
      <c r="G606" s="36"/>
    </row>
    <row r="607" spans="1:9" hidden="1">
      <c r="A607" s="611" t="s">
        <v>5160</v>
      </c>
      <c r="B607" s="753" t="s">
        <v>5244</v>
      </c>
      <c r="C607" s="754"/>
      <c r="D607" s="754"/>
      <c r="E607" s="754"/>
      <c r="F607" s="754"/>
      <c r="G607" s="760"/>
      <c r="H607" s="509">
        <f>SUM(D608:D613)</f>
        <v>0</v>
      </c>
      <c r="I607" s="509">
        <f>COUNT(D608:D613)*2</f>
        <v>0</v>
      </c>
    </row>
    <row r="608" spans="1:9" ht="45" hidden="1">
      <c r="A608" s="611" t="s">
        <v>5162</v>
      </c>
      <c r="B608" s="21" t="s">
        <v>5163</v>
      </c>
      <c r="C608" s="21"/>
      <c r="D608" s="21"/>
      <c r="E608" s="21"/>
      <c r="F608" s="21"/>
      <c r="G608" s="21"/>
      <c r="H608" s="509"/>
      <c r="I608" s="509"/>
    </row>
    <row r="609" spans="1:9" ht="60" hidden="1">
      <c r="A609" s="611" t="s">
        <v>5166</v>
      </c>
      <c r="B609" s="21" t="s">
        <v>5167</v>
      </c>
      <c r="C609" s="21"/>
      <c r="D609" s="21"/>
      <c r="E609" s="21"/>
      <c r="F609" s="21"/>
      <c r="G609" s="21"/>
      <c r="H609" s="509"/>
      <c r="I609" s="509"/>
    </row>
    <row r="610" spans="1:9" ht="60" hidden="1">
      <c r="A610" s="611" t="s">
        <v>5170</v>
      </c>
      <c r="B610" s="21" t="s">
        <v>5171</v>
      </c>
      <c r="C610" s="21"/>
      <c r="D610" s="21"/>
      <c r="E610" s="21"/>
      <c r="F610" s="21"/>
      <c r="G610" s="21"/>
      <c r="H610" s="509"/>
      <c r="I610" s="509"/>
    </row>
    <row r="611" spans="1:9" ht="75" hidden="1">
      <c r="A611" s="611" t="s">
        <v>5174</v>
      </c>
      <c r="B611" s="21" t="s">
        <v>5175</v>
      </c>
      <c r="C611" s="21"/>
      <c r="D611" s="21"/>
      <c r="E611" s="21"/>
      <c r="F611" s="21"/>
      <c r="G611" s="21"/>
      <c r="H611" s="509"/>
      <c r="I611" s="509"/>
    </row>
    <row r="612" spans="1:9" ht="30" hidden="1">
      <c r="A612" s="611" t="s">
        <v>5178</v>
      </c>
      <c r="B612" s="21" t="s">
        <v>5179</v>
      </c>
      <c r="C612" s="21"/>
      <c r="D612" s="21"/>
      <c r="E612" s="21"/>
      <c r="F612" s="21"/>
      <c r="G612" s="21"/>
      <c r="H612" s="509"/>
      <c r="I612" s="509"/>
    </row>
    <row r="613" spans="1:9" ht="30" hidden="1">
      <c r="A613" s="611" t="s">
        <v>5182</v>
      </c>
      <c r="B613" s="21" t="s">
        <v>5183</v>
      </c>
      <c r="C613" s="21"/>
      <c r="D613" s="21"/>
      <c r="E613" s="21"/>
      <c r="F613" s="21"/>
      <c r="G613" s="21"/>
      <c r="H613" s="509"/>
      <c r="I613" s="509"/>
    </row>
    <row r="614" spans="1:9">
      <c r="A614" s="482" t="s">
        <v>5186</v>
      </c>
      <c r="B614" s="761" t="s">
        <v>5187</v>
      </c>
      <c r="C614" s="762"/>
      <c r="D614" s="762"/>
      <c r="E614" s="762"/>
      <c r="F614" s="762"/>
      <c r="G614" s="829"/>
      <c r="H614" s="11">
        <f>SUM(D615:D624)</f>
        <v>2</v>
      </c>
      <c r="I614" s="11">
        <f>COUNT(D615:D624)*2</f>
        <v>2</v>
      </c>
    </row>
    <row r="615" spans="1:9" ht="75" hidden="1">
      <c r="A615" s="611" t="s">
        <v>5245</v>
      </c>
      <c r="B615" s="21" t="s">
        <v>5189</v>
      </c>
      <c r="C615" s="21"/>
      <c r="D615" s="21"/>
      <c r="E615" s="21"/>
      <c r="F615" s="21"/>
      <c r="G615" s="21"/>
      <c r="H615" s="509"/>
      <c r="I615" s="509" t="s">
        <v>1746</v>
      </c>
    </row>
    <row r="616" spans="1:9" ht="60" hidden="1">
      <c r="A616" s="611" t="s">
        <v>5246</v>
      </c>
      <c r="B616" s="21" t="s">
        <v>5193</v>
      </c>
      <c r="C616" s="21"/>
      <c r="D616" s="21"/>
      <c r="E616" s="21"/>
      <c r="F616" s="21"/>
      <c r="G616" s="21"/>
      <c r="H616" s="509"/>
      <c r="I616" s="509"/>
    </row>
    <row r="617" spans="1:9" ht="60" hidden="1">
      <c r="A617" s="611" t="s">
        <v>5247</v>
      </c>
      <c r="B617" s="21" t="s">
        <v>5197</v>
      </c>
      <c r="C617" s="21"/>
      <c r="D617" s="21"/>
      <c r="E617" s="21"/>
      <c r="F617" s="21"/>
      <c r="G617" s="21"/>
      <c r="H617" s="509"/>
      <c r="I617" s="509"/>
    </row>
    <row r="618" spans="1:9" ht="45" hidden="1">
      <c r="A618" s="611" t="s">
        <v>5248</v>
      </c>
      <c r="B618" s="21" t="s">
        <v>5201</v>
      </c>
      <c r="C618" s="21"/>
      <c r="D618" s="21"/>
      <c r="E618" s="21"/>
      <c r="F618" s="21"/>
      <c r="G618" s="21"/>
      <c r="H618" s="509"/>
      <c r="I618" s="509"/>
    </row>
    <row r="619" spans="1:9" ht="45" hidden="1">
      <c r="A619" s="611" t="s">
        <v>5249</v>
      </c>
      <c r="B619" s="21" t="s">
        <v>5205</v>
      </c>
      <c r="C619" s="21"/>
      <c r="D619" s="21"/>
      <c r="E619" s="21"/>
      <c r="F619" s="21"/>
      <c r="G619" s="21"/>
      <c r="H619" s="509"/>
      <c r="I619" s="509"/>
    </row>
    <row r="620" spans="1:9" ht="75">
      <c r="A620" s="482" t="s">
        <v>5250</v>
      </c>
      <c r="B620" s="29" t="s">
        <v>5274</v>
      </c>
      <c r="C620" s="29" t="s">
        <v>5252</v>
      </c>
      <c r="D620" s="673">
        <v>2</v>
      </c>
      <c r="E620" s="110" t="s">
        <v>106</v>
      </c>
      <c r="F620" s="29" t="s">
        <v>5253</v>
      </c>
      <c r="G620" s="36"/>
    </row>
    <row r="621" spans="1:9" ht="75" hidden="1">
      <c r="A621" s="20" t="s">
        <v>5254</v>
      </c>
      <c r="B621" s="21" t="s">
        <v>5213</v>
      </c>
      <c r="C621" s="21"/>
      <c r="D621" s="21"/>
      <c r="E621" s="21"/>
      <c r="F621" s="21"/>
      <c r="G621" s="21"/>
      <c r="H621" s="509"/>
      <c r="I621" s="509"/>
    </row>
    <row r="622" spans="1:9" ht="30" hidden="1">
      <c r="A622" s="20" t="s">
        <v>5255</v>
      </c>
      <c r="B622" s="21" t="s">
        <v>5217</v>
      </c>
      <c r="C622" s="21"/>
      <c r="D622" s="21"/>
      <c r="E622" s="21"/>
      <c r="F622" s="21"/>
      <c r="G622" s="21"/>
      <c r="H622" s="509"/>
      <c r="I622" s="509"/>
    </row>
    <row r="623" spans="1:9" ht="45" hidden="1">
      <c r="A623" s="20" t="s">
        <v>5256</v>
      </c>
      <c r="B623" s="21" t="s">
        <v>5221</v>
      </c>
      <c r="C623" s="21"/>
      <c r="D623" s="21"/>
      <c r="E623" s="21"/>
      <c r="F623" s="21"/>
      <c r="G623" s="21"/>
      <c r="H623" s="509"/>
      <c r="I623" s="509"/>
    </row>
    <row r="624" spans="1:9" ht="60" hidden="1">
      <c r="A624" s="20" t="s">
        <v>5257</v>
      </c>
      <c r="B624" s="21" t="s">
        <v>5225</v>
      </c>
      <c r="C624" s="21"/>
      <c r="D624" s="21"/>
      <c r="E624" s="21"/>
      <c r="F624" s="21"/>
      <c r="G624" s="21"/>
      <c r="H624" s="509"/>
      <c r="I624" s="509"/>
    </row>
    <row r="625" spans="1:9" ht="21">
      <c r="A625" s="235"/>
      <c r="B625" s="908" t="s">
        <v>105</v>
      </c>
      <c r="C625" s="878"/>
      <c r="D625" s="878"/>
      <c r="E625" s="878"/>
      <c r="F625" s="878"/>
      <c r="G625" s="878"/>
      <c r="H625" s="11">
        <f>H626+H631+H637+H642</f>
        <v>22</v>
      </c>
      <c r="I625" s="11">
        <f>I626+I631+I637+I642</f>
        <v>22</v>
      </c>
    </row>
    <row r="626" spans="1:9" ht="18.75">
      <c r="A626" s="234" t="s">
        <v>104</v>
      </c>
      <c r="B626" s="879" t="s">
        <v>103</v>
      </c>
      <c r="C626" s="880"/>
      <c r="D626" s="880"/>
      <c r="E626" s="880"/>
      <c r="F626" s="880"/>
      <c r="G626" s="881"/>
      <c r="H626" s="11">
        <f>SUM(D627:D628)</f>
        <v>4</v>
      </c>
      <c r="I626" s="11">
        <f>COUNT(D627:D628)*2</f>
        <v>4</v>
      </c>
    </row>
    <row r="627" spans="1:9" ht="30">
      <c r="A627" s="171" t="s">
        <v>102</v>
      </c>
      <c r="B627" s="16" t="s">
        <v>101</v>
      </c>
      <c r="C627" s="35" t="s">
        <v>2412</v>
      </c>
      <c r="D627" s="15">
        <v>2</v>
      </c>
      <c r="E627" s="13" t="s">
        <v>49</v>
      </c>
      <c r="F627" s="12"/>
      <c r="G627" s="15"/>
    </row>
    <row r="628" spans="1:9" ht="30">
      <c r="A628" s="171"/>
      <c r="B628" s="16"/>
      <c r="C628" s="35" t="s">
        <v>2411</v>
      </c>
      <c r="D628" s="15">
        <v>2</v>
      </c>
      <c r="E628" s="13" t="s">
        <v>49</v>
      </c>
      <c r="F628" s="12"/>
      <c r="G628" s="15"/>
    </row>
    <row r="629" spans="1:9" ht="30" hidden="1">
      <c r="A629" s="20" t="s">
        <v>94</v>
      </c>
      <c r="B629" s="16" t="s">
        <v>93</v>
      </c>
      <c r="C629" s="12"/>
      <c r="D629" s="12"/>
      <c r="E629" s="13"/>
      <c r="F629" s="12"/>
      <c r="G629" s="12"/>
    </row>
    <row r="630" spans="1:9" ht="45" hidden="1">
      <c r="A630" s="20" t="s">
        <v>91</v>
      </c>
      <c r="B630" s="16" t="s">
        <v>90</v>
      </c>
      <c r="C630" s="12"/>
      <c r="D630" s="12"/>
      <c r="E630" s="13"/>
      <c r="F630" s="12"/>
      <c r="G630" s="12"/>
    </row>
    <row r="631" spans="1:9" ht="18.75">
      <c r="A631" s="234" t="s">
        <v>89</v>
      </c>
      <c r="B631" s="879" t="s">
        <v>88</v>
      </c>
      <c r="C631" s="880"/>
      <c r="D631" s="880"/>
      <c r="E631" s="880"/>
      <c r="F631" s="880"/>
      <c r="G631" s="881"/>
      <c r="H631" s="11">
        <f>SUM(D632:D635)</f>
        <v>8</v>
      </c>
      <c r="I631" s="11">
        <f>COUNT(D632:D635)*2</f>
        <v>8</v>
      </c>
    </row>
    <row r="632" spans="1:9" ht="30">
      <c r="A632" s="171" t="s">
        <v>87</v>
      </c>
      <c r="B632" s="16" t="s">
        <v>86</v>
      </c>
      <c r="C632" s="35" t="s">
        <v>1660</v>
      </c>
      <c r="D632" s="15">
        <v>2</v>
      </c>
      <c r="E632" s="13" t="s">
        <v>49</v>
      </c>
      <c r="F632" s="12"/>
      <c r="G632" s="15"/>
    </row>
    <row r="633" spans="1:9">
      <c r="A633" s="171"/>
      <c r="B633" s="16"/>
      <c r="C633" s="35" t="s">
        <v>1659</v>
      </c>
      <c r="D633" s="15">
        <v>2</v>
      </c>
      <c r="E633" s="13" t="s">
        <v>49</v>
      </c>
      <c r="F633" s="12"/>
      <c r="G633" s="15"/>
    </row>
    <row r="634" spans="1:9">
      <c r="A634" s="171"/>
      <c r="B634" s="16"/>
      <c r="C634" s="35" t="s">
        <v>1658</v>
      </c>
      <c r="D634" s="15">
        <v>2</v>
      </c>
      <c r="E634" s="13" t="s">
        <v>49</v>
      </c>
      <c r="F634" s="12"/>
      <c r="G634" s="15"/>
    </row>
    <row r="635" spans="1:9" ht="30">
      <c r="A635" s="171"/>
      <c r="B635" s="16"/>
      <c r="C635" s="35" t="s">
        <v>1657</v>
      </c>
      <c r="D635" s="15">
        <v>2</v>
      </c>
      <c r="E635" s="13" t="s">
        <v>49</v>
      </c>
      <c r="F635" s="12"/>
      <c r="G635" s="15"/>
    </row>
    <row r="636" spans="1:9" ht="45" hidden="1">
      <c r="A636" s="20" t="s">
        <v>74</v>
      </c>
      <c r="B636" s="16" t="s">
        <v>73</v>
      </c>
      <c r="C636" s="12"/>
      <c r="D636" s="12"/>
      <c r="E636" s="13"/>
      <c r="F636" s="12"/>
      <c r="G636" s="12"/>
    </row>
    <row r="637" spans="1:9" ht="18.75">
      <c r="A637" s="234" t="s">
        <v>72</v>
      </c>
      <c r="B637" s="879" t="s">
        <v>71</v>
      </c>
      <c r="C637" s="880"/>
      <c r="D637" s="880"/>
      <c r="E637" s="880"/>
      <c r="F637" s="880"/>
      <c r="G637" s="881"/>
      <c r="H637" s="11">
        <f>SUM(D638:D640)</f>
        <v>6</v>
      </c>
      <c r="I637" s="11">
        <f>COUNT(D638:D640)*2</f>
        <v>6</v>
      </c>
    </row>
    <row r="638" spans="1:9" ht="45">
      <c r="A638" s="171" t="s">
        <v>70</v>
      </c>
      <c r="B638" s="16" t="s">
        <v>69</v>
      </c>
      <c r="C638" s="35" t="s">
        <v>2410</v>
      </c>
      <c r="D638" s="15">
        <v>2</v>
      </c>
      <c r="E638" s="13" t="s">
        <v>49</v>
      </c>
      <c r="F638" s="12"/>
      <c r="G638" s="15"/>
    </row>
    <row r="639" spans="1:9" ht="30">
      <c r="A639" s="171"/>
      <c r="B639" s="16"/>
      <c r="C639" s="35" t="s">
        <v>2409</v>
      </c>
      <c r="D639" s="15">
        <v>2</v>
      </c>
      <c r="E639" s="13" t="s">
        <v>49</v>
      </c>
      <c r="F639" s="12"/>
      <c r="G639" s="15"/>
    </row>
    <row r="640" spans="1:9" ht="30">
      <c r="A640" s="171"/>
      <c r="B640" s="16"/>
      <c r="C640" s="35" t="s">
        <v>1656</v>
      </c>
      <c r="D640" s="15">
        <v>2</v>
      </c>
      <c r="E640" s="13" t="s">
        <v>49</v>
      </c>
      <c r="F640" s="12"/>
      <c r="G640" s="15"/>
    </row>
    <row r="641" spans="1:9" ht="45" hidden="1">
      <c r="A641" s="20" t="s">
        <v>62</v>
      </c>
      <c r="B641" s="16" t="s">
        <v>61</v>
      </c>
      <c r="C641" s="12"/>
      <c r="D641" s="12"/>
      <c r="E641" s="13"/>
      <c r="F641" s="12"/>
      <c r="G641" s="12"/>
    </row>
    <row r="642" spans="1:9" ht="18.75">
      <c r="A642" s="234" t="s">
        <v>60</v>
      </c>
      <c r="B642" s="879" t="s">
        <v>59</v>
      </c>
      <c r="C642" s="880"/>
      <c r="D642" s="880"/>
      <c r="E642" s="880"/>
      <c r="F642" s="880"/>
      <c r="G642" s="881"/>
      <c r="H642" s="11">
        <f>SUM(D643:D644)</f>
        <v>4</v>
      </c>
      <c r="I642" s="11">
        <f>COUNT(D643:D644)*2</f>
        <v>4</v>
      </c>
    </row>
    <row r="643" spans="1:9" ht="30">
      <c r="A643" s="171" t="s">
        <v>58</v>
      </c>
      <c r="B643" s="16" t="s">
        <v>57</v>
      </c>
      <c r="C643" s="35" t="s">
        <v>1655</v>
      </c>
      <c r="D643" s="15">
        <v>2</v>
      </c>
      <c r="E643" s="13" t="s">
        <v>49</v>
      </c>
      <c r="F643" s="12"/>
      <c r="G643" s="15"/>
    </row>
    <row r="644" spans="1:9">
      <c r="A644" s="171"/>
      <c r="B644" s="16"/>
      <c r="C644" s="35" t="s">
        <v>56</v>
      </c>
      <c r="D644" s="15">
        <v>2</v>
      </c>
      <c r="E644" s="13" t="s">
        <v>49</v>
      </c>
      <c r="F644" s="12"/>
      <c r="G644" s="15"/>
    </row>
    <row r="645" spans="1:9" ht="45" hidden="1">
      <c r="A645" s="20" t="s">
        <v>48</v>
      </c>
      <c r="B645" s="16" t="s">
        <v>47</v>
      </c>
      <c r="C645" s="12"/>
      <c r="D645" s="12"/>
      <c r="E645" s="13"/>
      <c r="F645" s="12"/>
      <c r="G645" s="12"/>
    </row>
    <row r="646" spans="1:9">
      <c r="A646" s="233"/>
      <c r="B646" s="11"/>
      <c r="C646" s="11"/>
      <c r="D646" s="11"/>
      <c r="E646" s="11"/>
      <c r="F646" s="11"/>
    </row>
    <row r="647" spans="1:9">
      <c r="A647" s="233"/>
      <c r="B647" s="11" t="s">
        <v>46</v>
      </c>
      <c r="C647" s="11" t="s">
        <v>17</v>
      </c>
      <c r="D647" s="11" t="s">
        <v>1786</v>
      </c>
      <c r="E647" s="11"/>
      <c r="F647" s="509"/>
      <c r="G647" s="509"/>
    </row>
    <row r="648" spans="1:9">
      <c r="A648" s="233" t="s">
        <v>42</v>
      </c>
      <c r="B648" s="11">
        <f>H43</f>
        <v>36</v>
      </c>
      <c r="C648" s="11">
        <f>I43</f>
        <v>36</v>
      </c>
      <c r="D648" s="595">
        <f>IF(D656=0,0,B648/C648)</f>
        <v>1</v>
      </c>
      <c r="E648" s="11"/>
      <c r="F648" s="509"/>
      <c r="G648" s="509"/>
    </row>
    <row r="649" spans="1:9">
      <c r="A649" s="233" t="s">
        <v>40</v>
      </c>
      <c r="B649" s="11">
        <f>H98</f>
        <v>78</v>
      </c>
      <c r="C649" s="11">
        <f>I98</f>
        <v>78</v>
      </c>
      <c r="D649" s="595">
        <f>IF(D656=0,0,B649/C649)</f>
        <v>1</v>
      </c>
      <c r="E649" s="11"/>
      <c r="F649" s="509"/>
      <c r="G649" s="509"/>
    </row>
    <row r="650" spans="1:9">
      <c r="A650" s="233" t="s">
        <v>38</v>
      </c>
      <c r="B650" s="11">
        <f>H162</f>
        <v>134</v>
      </c>
      <c r="C650" s="11">
        <f>I162</f>
        <v>134</v>
      </c>
      <c r="D650" s="595">
        <f>IF(D656=0,0,B650/C650)</f>
        <v>1</v>
      </c>
      <c r="E650" s="11"/>
      <c r="F650" s="509"/>
      <c r="G650" s="509"/>
    </row>
    <row r="651" spans="1:9">
      <c r="A651" s="233" t="s">
        <v>36</v>
      </c>
      <c r="B651" s="11">
        <f>H245</f>
        <v>102</v>
      </c>
      <c r="C651" s="11">
        <f>I245</f>
        <v>102</v>
      </c>
      <c r="D651" s="595">
        <f>IF(D656=0,0,B651/C651)</f>
        <v>1</v>
      </c>
      <c r="E651" s="11"/>
      <c r="F651" s="509"/>
      <c r="G651" s="509"/>
    </row>
    <row r="652" spans="1:9">
      <c r="A652" s="233" t="s">
        <v>34</v>
      </c>
      <c r="B652" s="11">
        <f>H321</f>
        <v>166</v>
      </c>
      <c r="C652" s="11">
        <f>I321</f>
        <v>166</v>
      </c>
      <c r="D652" s="595">
        <f>IF(D656=0,0,B652/C652)</f>
        <v>1</v>
      </c>
      <c r="E652" s="11"/>
      <c r="F652" s="509"/>
      <c r="G652" s="509"/>
    </row>
    <row r="653" spans="1:9">
      <c r="A653" s="233" t="s">
        <v>31</v>
      </c>
      <c r="B653" s="11">
        <f>H497</f>
        <v>98</v>
      </c>
      <c r="C653" s="11">
        <f>I497</f>
        <v>98</v>
      </c>
      <c r="D653" s="595">
        <f>IF(D656=0,0,B653/C653)</f>
        <v>1</v>
      </c>
      <c r="E653" s="11"/>
      <c r="F653" s="509"/>
      <c r="G653" s="509"/>
    </row>
    <row r="654" spans="1:9">
      <c r="A654" s="233" t="s">
        <v>30</v>
      </c>
      <c r="B654" s="11">
        <f>H557</f>
        <v>74</v>
      </c>
      <c r="C654" s="11">
        <f>I557</f>
        <v>74</v>
      </c>
      <c r="D654" s="595">
        <f>IF(D656=0,0,B654/C654)</f>
        <v>1</v>
      </c>
      <c r="E654" s="11"/>
      <c r="F654" s="509"/>
      <c r="G654" s="509"/>
    </row>
    <row r="655" spans="1:9">
      <c r="A655" s="233" t="s">
        <v>28</v>
      </c>
      <c r="B655" s="11">
        <f>H625</f>
        <v>22</v>
      </c>
      <c r="C655" s="11">
        <f>I625</f>
        <v>22</v>
      </c>
      <c r="D655" s="595">
        <f>IF(D656=0,0,B655/C655)</f>
        <v>1</v>
      </c>
      <c r="E655" s="11"/>
      <c r="F655" s="509"/>
      <c r="G655" s="509"/>
    </row>
    <row r="656" spans="1:9">
      <c r="A656" s="233" t="s">
        <v>44</v>
      </c>
      <c r="B656" s="11">
        <f>IF(H2=0,0,SUM(B648:B655))</f>
        <v>710</v>
      </c>
      <c r="C656" s="11">
        <f>IF(H2=0,0,SUM(C648:C655))</f>
        <v>710</v>
      </c>
      <c r="D656" s="595">
        <f>IF(H2=0,0,B656/C656)</f>
        <v>1</v>
      </c>
      <c r="E656" s="11"/>
      <c r="F656" s="509"/>
      <c r="G656" s="509"/>
    </row>
    <row r="657" spans="1:7">
      <c r="A657" s="233"/>
      <c r="B657" s="11"/>
      <c r="C657" s="11"/>
      <c r="D657" s="11"/>
      <c r="E657" s="11"/>
      <c r="F657" s="509"/>
      <c r="G657" s="509"/>
    </row>
    <row r="658" spans="1:7">
      <c r="A658" s="233"/>
      <c r="B658" s="11"/>
      <c r="C658" s="11"/>
      <c r="D658" s="11"/>
      <c r="E658" s="11"/>
      <c r="F658" s="509"/>
      <c r="G658" s="509"/>
    </row>
    <row r="659" spans="1:7">
      <c r="A659" s="233">
        <v>0</v>
      </c>
      <c r="B659" s="11"/>
      <c r="C659" s="11"/>
      <c r="D659" s="11"/>
      <c r="E659" s="11"/>
      <c r="F659" s="509"/>
      <c r="G659" s="509"/>
    </row>
    <row r="660" spans="1:7">
      <c r="A660" s="233">
        <v>1</v>
      </c>
      <c r="B660" s="11"/>
      <c r="C660" s="11"/>
      <c r="D660" s="11"/>
      <c r="E660" s="11"/>
      <c r="F660" s="509"/>
      <c r="G660" s="509"/>
    </row>
    <row r="661" spans="1:7">
      <c r="A661" s="233">
        <v>2</v>
      </c>
      <c r="B661" s="11"/>
      <c r="C661" s="11"/>
      <c r="D661" s="11"/>
      <c r="E661" s="11"/>
      <c r="F661" s="509"/>
      <c r="G661" s="509"/>
    </row>
    <row r="662" spans="1:7">
      <c r="A662" s="233"/>
      <c r="B662" s="11"/>
      <c r="C662" s="11"/>
      <c r="D662" s="11"/>
      <c r="E662" s="11"/>
      <c r="F662" s="509"/>
      <c r="G662" s="509"/>
    </row>
    <row r="663" spans="1:7">
      <c r="A663" s="574"/>
      <c r="B663" s="509"/>
      <c r="C663" s="509"/>
      <c r="D663" s="509"/>
      <c r="E663" s="509"/>
      <c r="F663" s="509"/>
      <c r="G663" s="509"/>
    </row>
    <row r="664" spans="1:7">
      <c r="A664" s="574"/>
      <c r="B664" s="509"/>
      <c r="C664" s="509"/>
      <c r="D664" s="509"/>
      <c r="E664" s="509"/>
      <c r="F664" s="509"/>
      <c r="G664" s="509"/>
    </row>
    <row r="665" spans="1:7">
      <c r="A665" s="574"/>
      <c r="B665" s="509"/>
      <c r="C665" s="509"/>
      <c r="D665" s="509"/>
      <c r="E665" s="509"/>
      <c r="F665" s="509"/>
      <c r="G665" s="509"/>
    </row>
    <row r="666" spans="1:7">
      <c r="A666" s="574"/>
      <c r="B666" s="509"/>
      <c r="C666" s="509"/>
      <c r="D666" s="509"/>
      <c r="E666" s="509"/>
      <c r="F666" s="509"/>
      <c r="G666" s="509"/>
    </row>
    <row r="667" spans="1:7">
      <c r="A667" s="574"/>
      <c r="B667" s="509"/>
      <c r="C667" s="509"/>
      <c r="D667" s="509"/>
      <c r="E667" s="509"/>
      <c r="F667" s="509"/>
      <c r="G667" s="509"/>
    </row>
    <row r="668" spans="1:7">
      <c r="A668" s="574"/>
      <c r="B668" s="509"/>
      <c r="C668" s="509"/>
      <c r="D668" s="509"/>
      <c r="E668" s="509"/>
      <c r="F668" s="509"/>
      <c r="G668" s="509"/>
    </row>
    <row r="669" spans="1:7">
      <c r="A669" s="574"/>
      <c r="B669" s="509"/>
      <c r="C669" s="509"/>
      <c r="D669" s="509"/>
      <c r="E669" s="509"/>
      <c r="F669" s="509"/>
      <c r="G669" s="509"/>
    </row>
    <row r="670" spans="1:7">
      <c r="A670" s="574"/>
      <c r="B670" s="509"/>
      <c r="C670" s="509"/>
      <c r="D670" s="509"/>
      <c r="E670" s="509"/>
      <c r="F670" s="509"/>
      <c r="G670" s="509"/>
    </row>
    <row r="671" spans="1:7">
      <c r="A671" s="574"/>
      <c r="B671" s="509"/>
      <c r="C671" s="509"/>
      <c r="D671" s="509"/>
      <c r="E671" s="509"/>
      <c r="F671" s="509"/>
      <c r="G671" s="509"/>
    </row>
    <row r="672" spans="1:7">
      <c r="A672" s="574"/>
      <c r="B672" s="509"/>
      <c r="C672" s="509"/>
      <c r="D672" s="509"/>
      <c r="E672" s="509"/>
      <c r="F672" s="509"/>
      <c r="G672" s="509"/>
    </row>
    <row r="673" spans="1:7">
      <c r="A673" s="574"/>
      <c r="B673" s="509"/>
      <c r="C673" s="509"/>
      <c r="D673" s="509"/>
      <c r="E673" s="509"/>
      <c r="F673" s="509"/>
      <c r="G673" s="509"/>
    </row>
  </sheetData>
  <sheetProtection algorithmName="SHA-512" hashValue="ZTMIWk0TSgQFV538xhiTsU+hkUxsjpy4uKyKv5FeeJMhaJiPZgOGUjdxesgFs5zJowCgCYj143V+4DiSZaGxrg==" saltValue="XIz1i4roV6q0iWsZqlucsw==" spinCount="100000" sheet="1" objects="1" scenarios="1"/>
  <protectedRanges>
    <protectedRange sqref="G232:G243" name="Range3"/>
    <protectedRange sqref="D232:D243" name="Range2"/>
    <protectedRange sqref="D550:D553" name="Range1_4"/>
    <protectedRange sqref="D549" name="Range4"/>
    <protectedRange sqref="D600:D601" name="Range5"/>
    <protectedRange sqref="D602" name="Range5_1"/>
  </protectedRanges>
  <autoFilter ref="A42:G645" xr:uid="{00000000-0009-0000-0000-000005000000}">
    <filterColumn colId="0">
      <colorFilter dxfId="24"/>
    </filterColumn>
  </autoFilter>
  <customSheetViews>
    <customSheetView guid="{5A5334BF-4161-4474-AB11-E32AC1D8DA20}" scale="70" filter="1" showAutoFilter="1" topLeftCell="A7">
      <selection activeCell="K17" sqref="K17"/>
      <pageMargins left="0.7" right="0.7" top="0.75" bottom="0.75" header="0.3" footer="0.3"/>
      <pageSetup paperSize="9" scale="65" orientation="portrait"/>
      <headerFooter>
        <oddHeader>&amp;LChecklist No.  4 &amp;CIPD &amp;RVersion - NHSRC 3.0</oddHeader>
        <oddFooter>&amp;CPage &amp;P</oddFooter>
      </headerFooter>
      <autoFilter ref="A14:G581" xr:uid="{00000000-0000-0000-0000-000000000000}">
        <filterColumn colId="0">
          <colorFilter dxfId="23"/>
        </filterColumn>
      </autoFilter>
    </customSheetView>
  </customSheetViews>
  <mergeCells count="124">
    <mergeCell ref="B34:I34"/>
    <mergeCell ref="B35:I35"/>
    <mergeCell ref="B36:I36"/>
    <mergeCell ref="B37:I37"/>
    <mergeCell ref="A38:I40"/>
    <mergeCell ref="B29:I29"/>
    <mergeCell ref="B30:I30"/>
    <mergeCell ref="B31:I31"/>
    <mergeCell ref="B32:I32"/>
    <mergeCell ref="B33:I33"/>
    <mergeCell ref="B25:I25"/>
    <mergeCell ref="B26:I26"/>
    <mergeCell ref="B27:I27"/>
    <mergeCell ref="B28:I28"/>
    <mergeCell ref="B19:I19"/>
    <mergeCell ref="B20:I20"/>
    <mergeCell ref="B21:I21"/>
    <mergeCell ref="B22:I22"/>
    <mergeCell ref="B23:I23"/>
    <mergeCell ref="B637:G637"/>
    <mergeCell ref="B642:G642"/>
    <mergeCell ref="B586:G586"/>
    <mergeCell ref="B590:G590"/>
    <mergeCell ref="B598:G598"/>
    <mergeCell ref="B603:G603"/>
    <mergeCell ref="B626:G626"/>
    <mergeCell ref="B625:G625"/>
    <mergeCell ref="B542:G542"/>
    <mergeCell ref="B557:G557"/>
    <mergeCell ref="B558:G558"/>
    <mergeCell ref="B561:G561"/>
    <mergeCell ref="B631:G631"/>
    <mergeCell ref="B570:G570"/>
    <mergeCell ref="B607:G607"/>
    <mergeCell ref="B614:G614"/>
    <mergeCell ref="B411:G411"/>
    <mergeCell ref="B485:G485"/>
    <mergeCell ref="B565:G565"/>
    <mergeCell ref="B486:G486"/>
    <mergeCell ref="B497:G497"/>
    <mergeCell ref="B498:G498"/>
    <mergeCell ref="B506:G506"/>
    <mergeCell ref="B516:G516"/>
    <mergeCell ref="B521:G521"/>
    <mergeCell ref="B531:G531"/>
    <mergeCell ref="B447:G447"/>
    <mergeCell ref="B454:G454"/>
    <mergeCell ref="B459:G459"/>
    <mergeCell ref="B465:G465"/>
    <mergeCell ref="B473:G473"/>
    <mergeCell ref="B480:G480"/>
    <mergeCell ref="B415:G415"/>
    <mergeCell ref="B430:G430"/>
    <mergeCell ref="B434:G434"/>
    <mergeCell ref="B439:G439"/>
    <mergeCell ref="A446:C446"/>
    <mergeCell ref="B400:G400"/>
    <mergeCell ref="B404:G404"/>
    <mergeCell ref="B321:G321"/>
    <mergeCell ref="B322:G322"/>
    <mergeCell ref="B330:G330"/>
    <mergeCell ref="B339:G339"/>
    <mergeCell ref="B350:G350"/>
    <mergeCell ref="B360:G360"/>
    <mergeCell ref="B363:G363"/>
    <mergeCell ref="B292:G292"/>
    <mergeCell ref="B297:G297"/>
    <mergeCell ref="B369:G369"/>
    <mergeCell ref="B381:G381"/>
    <mergeCell ref="B390:G390"/>
    <mergeCell ref="B303:G303"/>
    <mergeCell ref="B306:G306"/>
    <mergeCell ref="B309:G309"/>
    <mergeCell ref="B313:G313"/>
    <mergeCell ref="B318:G318"/>
    <mergeCell ref="B246:G246"/>
    <mergeCell ref="B251:G251"/>
    <mergeCell ref="B265:G265"/>
    <mergeCell ref="B275:G275"/>
    <mergeCell ref="B288:G288"/>
    <mergeCell ref="B245:G245"/>
    <mergeCell ref="B113:G113"/>
    <mergeCell ref="B126:G126"/>
    <mergeCell ref="B136:G136"/>
    <mergeCell ref="B142:G142"/>
    <mergeCell ref="B162:G162"/>
    <mergeCell ref="B163:G163"/>
    <mergeCell ref="B186:G186"/>
    <mergeCell ref="B150:G150"/>
    <mergeCell ref="B231:G231"/>
    <mergeCell ref="B71:G71"/>
    <mergeCell ref="B192:G192"/>
    <mergeCell ref="B198:G198"/>
    <mergeCell ref="B205:G205"/>
    <mergeCell ref="B219:G219"/>
    <mergeCell ref="B75:G75"/>
    <mergeCell ref="B87:G87"/>
    <mergeCell ref="B95:G95"/>
    <mergeCell ref="B98:G98"/>
    <mergeCell ref="B99:G99"/>
    <mergeCell ref="A41:G41"/>
    <mergeCell ref="B43:G43"/>
    <mergeCell ref="B44:G44"/>
    <mergeCell ref="B65:G65"/>
    <mergeCell ref="A1:I1"/>
    <mergeCell ref="A2:G2"/>
    <mergeCell ref="H2:I2"/>
    <mergeCell ref="A3:I3"/>
    <mergeCell ref="A4:B4"/>
    <mergeCell ref="C4:E4"/>
    <mergeCell ref="G4:I4"/>
    <mergeCell ref="A5:B5"/>
    <mergeCell ref="C5:E5"/>
    <mergeCell ref="D8:I8"/>
    <mergeCell ref="D9:I16"/>
    <mergeCell ref="A8:C8"/>
    <mergeCell ref="A17:I17"/>
    <mergeCell ref="B18:I18"/>
    <mergeCell ref="G5:I5"/>
    <mergeCell ref="A6:B6"/>
    <mergeCell ref="C6:E6"/>
    <mergeCell ref="G6:I6"/>
    <mergeCell ref="A7:I7"/>
    <mergeCell ref="B24:I24"/>
  </mergeCells>
  <dataValidations count="6">
    <dataValidation type="list" allowBlank="1" showInputMessage="1" showErrorMessage="1" sqref="D657:D1048576 D151:D230 D232:D542 D41:D149 D557:D597 D599 D603 D615:D647 D608:D613" xr:uid="{00000000-0002-0000-0500-000000000000}">
      <formula1>$A$659:$A$661</formula1>
    </dataValidation>
    <dataValidation type="list" allowBlank="1" showInputMessage="1" showErrorMessage="1" sqref="D543:D548" xr:uid="{4AE5A051-35AA-4C3F-9A98-9E2632E8F9A6}">
      <formula1>$A$686:$A$688</formula1>
    </dataValidation>
    <dataValidation type="list" allowBlank="1" showInputMessage="1" showErrorMessage="1" sqref="D549:D556 D600:D602" xr:uid="{6AED2759-1F80-4209-8FDE-4EE7AB7BF8EB}">
      <formula1>$A$687:$A$689</formula1>
    </dataValidation>
    <dataValidation type="list" allowBlank="1" showInputMessage="1" showErrorMessage="1" sqref="D598" xr:uid="{15831F39-B79C-4D23-9EFD-254BA42E684F}">
      <formula1>$A$707:$A$709</formula1>
    </dataValidation>
    <dataValidation type="list" allowBlank="1" showInputMessage="1" showErrorMessage="1" sqref="D604:D606" xr:uid="{216B8DB8-AB5A-4B03-967D-C8BD8D3D269E}">
      <formula1>$A$690:$A$692</formula1>
    </dataValidation>
    <dataValidation type="list" allowBlank="1" showInputMessage="1" showErrorMessage="1" sqref="D608:D613" xr:uid="{188E1CEB-15BC-450A-961A-38102CA10797}">
      <formula1>$A$672:$A$674</formula1>
    </dataValidation>
  </dataValidations>
  <pageMargins left="0.70866141732283472" right="0.70866141732283472" top="0.74803149606299213" bottom="0.74803149606299213" header="0.31496062992125984" footer="0.31496062992125984"/>
  <pageSetup paperSize="9" scale="55" orientation="portrait" r:id="rId1"/>
  <headerFooter>
    <oddHeader>&amp;LChecklist No.  11&amp;CIPD &amp;RVersion - NHSRC 3.0</oddHeader>
    <oddFooter>&amp;CPage &amp;P</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F3E1-1413-4668-AB97-FF3B20C416A5}">
  <sheetPr filterMode="1"/>
  <dimension ref="A1:EY692"/>
  <sheetViews>
    <sheetView topLeftCell="A7" zoomScale="80" zoomScaleNormal="80" zoomScalePageLayoutView="60" workbookViewId="0">
      <selection activeCell="K621" sqref="K621"/>
    </sheetView>
  </sheetViews>
  <sheetFormatPr defaultColWidth="9.140625" defaultRowHeight="15.75"/>
  <cols>
    <col min="1" max="1" width="15" style="568" customWidth="1"/>
    <col min="2" max="2" width="35.85546875" style="8" customWidth="1"/>
    <col min="3" max="3" width="32.140625" style="8" customWidth="1"/>
    <col min="4" max="4" width="8.7109375" style="8" customWidth="1"/>
    <col min="5" max="5" width="10.28515625" style="9" customWidth="1"/>
    <col min="6" max="6" width="27.140625" style="8" customWidth="1"/>
    <col min="7" max="7" width="21.28515625" style="8" customWidth="1"/>
    <col min="8" max="8" width="6.7109375" style="11" customWidth="1"/>
    <col min="9" max="9" width="6.140625" style="11" customWidth="1"/>
    <col min="10" max="10" width="7" style="8" customWidth="1"/>
    <col min="11" max="16384" width="9.140625" style="8"/>
  </cols>
  <sheetData>
    <row r="1" spans="1:9" ht="33.75">
      <c r="A1" s="725" t="s">
        <v>4733</v>
      </c>
      <c r="B1" s="726"/>
      <c r="C1" s="726"/>
      <c r="D1" s="726"/>
      <c r="E1" s="726"/>
      <c r="F1" s="726"/>
      <c r="G1" s="726"/>
      <c r="H1" s="839"/>
      <c r="I1" s="840"/>
    </row>
    <row r="2" spans="1:9" ht="33.75">
      <c r="A2" s="725" t="s">
        <v>4906</v>
      </c>
      <c r="B2" s="726"/>
      <c r="C2" s="726"/>
      <c r="D2" s="726"/>
      <c r="E2" s="726"/>
      <c r="F2" s="726"/>
      <c r="G2" s="726"/>
      <c r="H2" s="776">
        <v>4</v>
      </c>
      <c r="I2" s="777"/>
    </row>
    <row r="3" spans="1:9" ht="28.5">
      <c r="A3" s="918" t="s">
        <v>4735</v>
      </c>
      <c r="B3" s="918"/>
      <c r="C3" s="918"/>
      <c r="D3" s="918"/>
      <c r="E3" s="918"/>
      <c r="F3" s="918"/>
      <c r="G3" s="918"/>
      <c r="H3" s="919"/>
      <c r="I3" s="919"/>
    </row>
    <row r="4" spans="1:9" ht="28.5">
      <c r="A4" s="811" t="s">
        <v>4730</v>
      </c>
      <c r="B4" s="811"/>
      <c r="C4" s="914"/>
      <c r="D4" s="914"/>
      <c r="E4" s="914"/>
      <c r="F4" s="526" t="s">
        <v>4739</v>
      </c>
      <c r="G4" s="914"/>
      <c r="H4" s="915"/>
      <c r="I4" s="915"/>
    </row>
    <row r="5" spans="1:9" ht="28.5">
      <c r="A5" s="911" t="s">
        <v>4731</v>
      </c>
      <c r="B5" s="912"/>
      <c r="C5" s="913"/>
      <c r="D5" s="913"/>
      <c r="E5" s="913"/>
      <c r="F5" s="527" t="s">
        <v>4744</v>
      </c>
      <c r="G5" s="914"/>
      <c r="H5" s="915"/>
      <c r="I5" s="915"/>
    </row>
    <row r="6" spans="1:9" ht="42">
      <c r="A6" s="916" t="s">
        <v>4741</v>
      </c>
      <c r="B6" s="916"/>
      <c r="C6" s="917"/>
      <c r="D6" s="917"/>
      <c r="E6" s="917"/>
      <c r="F6" s="527" t="s">
        <v>4740</v>
      </c>
      <c r="G6" s="914"/>
      <c r="H6" s="915"/>
      <c r="I6" s="915"/>
    </row>
    <row r="7" spans="1:9" ht="33.75">
      <c r="A7" s="898" t="s">
        <v>4907</v>
      </c>
      <c r="B7" s="899"/>
      <c r="C7" s="899"/>
      <c r="D7" s="899"/>
      <c r="E7" s="899"/>
      <c r="F7" s="899"/>
      <c r="G7" s="899"/>
      <c r="H7" s="899"/>
      <c r="I7" s="899"/>
    </row>
    <row r="8" spans="1:9" ht="33.6" customHeight="1">
      <c r="A8" s="896" t="s">
        <v>43</v>
      </c>
      <c r="B8" s="896"/>
      <c r="C8" s="896"/>
      <c r="D8" s="882" t="s">
        <v>4908</v>
      </c>
      <c r="E8" s="882"/>
      <c r="F8" s="882"/>
      <c r="G8" s="882"/>
      <c r="H8" s="883"/>
      <c r="I8" s="883"/>
    </row>
    <row r="9" spans="1:9" ht="33.6" customHeight="1">
      <c r="A9" s="554" t="s">
        <v>42</v>
      </c>
      <c r="B9" s="471" t="s">
        <v>41</v>
      </c>
      <c r="C9" s="473">
        <f>'Ped Ward'!D670</f>
        <v>1</v>
      </c>
      <c r="D9" s="884">
        <f>D678</f>
        <v>1</v>
      </c>
      <c r="E9" s="885"/>
      <c r="F9" s="885"/>
      <c r="G9" s="885"/>
      <c r="H9" s="886"/>
      <c r="I9" s="887"/>
    </row>
    <row r="10" spans="1:9" ht="33.6" customHeight="1">
      <c r="A10" s="554" t="s">
        <v>40</v>
      </c>
      <c r="B10" s="471" t="s">
        <v>39</v>
      </c>
      <c r="C10" s="473">
        <f>'Ped Ward'!D671</f>
        <v>1</v>
      </c>
      <c r="D10" s="888"/>
      <c r="E10" s="926"/>
      <c r="F10" s="926"/>
      <c r="G10" s="926"/>
      <c r="H10" s="927"/>
      <c r="I10" s="891"/>
    </row>
    <row r="11" spans="1:9" ht="33.6" customHeight="1">
      <c r="A11" s="554" t="s">
        <v>38</v>
      </c>
      <c r="B11" s="471" t="s">
        <v>37</v>
      </c>
      <c r="C11" s="473">
        <f>'Ped Ward'!D672</f>
        <v>1</v>
      </c>
      <c r="D11" s="888"/>
      <c r="E11" s="926"/>
      <c r="F11" s="926"/>
      <c r="G11" s="926"/>
      <c r="H11" s="927"/>
      <c r="I11" s="891"/>
    </row>
    <row r="12" spans="1:9" ht="33.6" customHeight="1">
      <c r="A12" s="554" t="s">
        <v>36</v>
      </c>
      <c r="B12" s="471" t="s">
        <v>35</v>
      </c>
      <c r="C12" s="473">
        <f>'Ped Ward'!D673</f>
        <v>1</v>
      </c>
      <c r="D12" s="888"/>
      <c r="E12" s="926"/>
      <c r="F12" s="926"/>
      <c r="G12" s="926"/>
      <c r="H12" s="927"/>
      <c r="I12" s="891"/>
    </row>
    <row r="13" spans="1:9" ht="33.6" customHeight="1">
      <c r="A13" s="554" t="s">
        <v>34</v>
      </c>
      <c r="B13" s="471" t="s">
        <v>33</v>
      </c>
      <c r="C13" s="473">
        <f>'Ped Ward'!D674</f>
        <v>1</v>
      </c>
      <c r="D13" s="888"/>
      <c r="E13" s="926"/>
      <c r="F13" s="926"/>
      <c r="G13" s="926"/>
      <c r="H13" s="927"/>
      <c r="I13" s="891"/>
    </row>
    <row r="14" spans="1:9" ht="33.6" customHeight="1">
      <c r="A14" s="554" t="s">
        <v>31</v>
      </c>
      <c r="B14" s="471" t="s">
        <v>24</v>
      </c>
      <c r="C14" s="473">
        <f>'Ped Ward'!D675</f>
        <v>1</v>
      </c>
      <c r="D14" s="888"/>
      <c r="E14" s="926"/>
      <c r="F14" s="926"/>
      <c r="G14" s="926"/>
      <c r="H14" s="927"/>
      <c r="I14" s="891"/>
    </row>
    <row r="15" spans="1:9" ht="33.6" customHeight="1">
      <c r="A15" s="554" t="s">
        <v>30</v>
      </c>
      <c r="B15" s="471" t="s">
        <v>29</v>
      </c>
      <c r="C15" s="473">
        <f>'Ped Ward'!D676</f>
        <v>1</v>
      </c>
      <c r="D15" s="888"/>
      <c r="E15" s="926"/>
      <c r="F15" s="926"/>
      <c r="G15" s="926"/>
      <c r="H15" s="927"/>
      <c r="I15" s="891"/>
    </row>
    <row r="16" spans="1:9" ht="33.6" customHeight="1">
      <c r="A16" s="554" t="s">
        <v>28</v>
      </c>
      <c r="B16" s="471" t="s">
        <v>27</v>
      </c>
      <c r="C16" s="473">
        <f>'Ped Ward'!D678</f>
        <v>1</v>
      </c>
      <c r="D16" s="892"/>
      <c r="E16" s="893"/>
      <c r="F16" s="893"/>
      <c r="G16" s="893"/>
      <c r="H16" s="894"/>
      <c r="I16" s="895"/>
    </row>
    <row r="17" spans="1:9" ht="33.6" customHeight="1">
      <c r="A17" s="928"/>
      <c r="B17" s="929"/>
      <c r="C17" s="929"/>
      <c r="D17" s="929"/>
      <c r="E17" s="929"/>
      <c r="F17" s="929"/>
      <c r="G17" s="929"/>
      <c r="H17" s="930"/>
      <c r="I17" s="931"/>
    </row>
    <row r="18" spans="1:9" ht="33.6" customHeight="1">
      <c r="A18" s="529"/>
      <c r="B18" s="932" t="s">
        <v>4736</v>
      </c>
      <c r="C18" s="932"/>
      <c r="D18" s="932"/>
      <c r="E18" s="932"/>
      <c r="F18" s="932"/>
      <c r="G18" s="932"/>
      <c r="H18" s="933"/>
      <c r="I18" s="933"/>
    </row>
    <row r="19" spans="1:9" ht="33.6" customHeight="1">
      <c r="A19" s="530">
        <v>1</v>
      </c>
      <c r="B19" s="920"/>
      <c r="C19" s="920"/>
      <c r="D19" s="920"/>
      <c r="E19" s="920"/>
      <c r="F19" s="920"/>
      <c r="G19" s="920"/>
      <c r="H19" s="921"/>
      <c r="I19" s="921"/>
    </row>
    <row r="20" spans="1:9" ht="33.6" customHeight="1">
      <c r="A20" s="530">
        <v>2</v>
      </c>
      <c r="B20" s="920"/>
      <c r="C20" s="920"/>
      <c r="D20" s="920"/>
      <c r="E20" s="920"/>
      <c r="F20" s="920"/>
      <c r="G20" s="920"/>
      <c r="H20" s="921"/>
      <c r="I20" s="921"/>
    </row>
    <row r="21" spans="1:9" ht="33.6" customHeight="1">
      <c r="A21" s="530">
        <v>3</v>
      </c>
      <c r="B21" s="920"/>
      <c r="C21" s="920"/>
      <c r="D21" s="920"/>
      <c r="E21" s="920"/>
      <c r="F21" s="920"/>
      <c r="G21" s="920"/>
      <c r="H21" s="921"/>
      <c r="I21" s="921"/>
    </row>
    <row r="22" spans="1:9" ht="33.6" customHeight="1">
      <c r="A22" s="530">
        <v>4</v>
      </c>
      <c r="B22" s="920"/>
      <c r="C22" s="920"/>
      <c r="D22" s="920"/>
      <c r="E22" s="920"/>
      <c r="F22" s="920"/>
      <c r="G22" s="920"/>
      <c r="H22" s="921"/>
      <c r="I22" s="921"/>
    </row>
    <row r="23" spans="1:9" ht="33.6" customHeight="1">
      <c r="A23" s="530">
        <v>5</v>
      </c>
      <c r="B23" s="920"/>
      <c r="C23" s="920"/>
      <c r="D23" s="920"/>
      <c r="E23" s="920"/>
      <c r="F23" s="920"/>
      <c r="G23" s="920"/>
      <c r="H23" s="921"/>
      <c r="I23" s="921"/>
    </row>
    <row r="24" spans="1:9" ht="33.6" customHeight="1">
      <c r="A24" s="529"/>
      <c r="B24" s="922" t="s">
        <v>4738</v>
      </c>
      <c r="C24" s="923"/>
      <c r="D24" s="923"/>
      <c r="E24" s="923"/>
      <c r="F24" s="923"/>
      <c r="G24" s="923"/>
      <c r="H24" s="924"/>
      <c r="I24" s="925"/>
    </row>
    <row r="25" spans="1:9" ht="33.6" customHeight="1">
      <c r="A25" s="530">
        <v>1</v>
      </c>
      <c r="B25" s="920"/>
      <c r="C25" s="920"/>
      <c r="D25" s="920"/>
      <c r="E25" s="920"/>
      <c r="F25" s="920"/>
      <c r="G25" s="920"/>
      <c r="H25" s="921"/>
      <c r="I25" s="921"/>
    </row>
    <row r="26" spans="1:9" ht="33.6" customHeight="1">
      <c r="A26" s="530">
        <v>2</v>
      </c>
      <c r="B26" s="920"/>
      <c r="C26" s="920"/>
      <c r="D26" s="920"/>
      <c r="E26" s="920"/>
      <c r="F26" s="920"/>
      <c r="G26" s="920"/>
      <c r="H26" s="921"/>
      <c r="I26" s="921"/>
    </row>
    <row r="27" spans="1:9" ht="33.6" customHeight="1">
      <c r="A27" s="530">
        <v>3</v>
      </c>
      <c r="B27" s="920"/>
      <c r="C27" s="920"/>
      <c r="D27" s="920"/>
      <c r="E27" s="920"/>
      <c r="F27" s="920"/>
      <c r="G27" s="920"/>
      <c r="H27" s="921"/>
      <c r="I27" s="921"/>
    </row>
    <row r="28" spans="1:9" ht="33.6" customHeight="1">
      <c r="A28" s="530">
        <v>4</v>
      </c>
      <c r="B28" s="934"/>
      <c r="C28" s="935"/>
      <c r="D28" s="935"/>
      <c r="E28" s="935"/>
      <c r="F28" s="935"/>
      <c r="G28" s="935"/>
      <c r="H28" s="936"/>
      <c r="I28" s="937"/>
    </row>
    <row r="29" spans="1:9" ht="33.6" customHeight="1">
      <c r="A29" s="530">
        <v>5</v>
      </c>
      <c r="B29" s="934"/>
      <c r="C29" s="935"/>
      <c r="D29" s="935"/>
      <c r="E29" s="935"/>
      <c r="F29" s="935"/>
      <c r="G29" s="935"/>
      <c r="H29" s="936"/>
      <c r="I29" s="937"/>
    </row>
    <row r="30" spans="1:9" ht="33.6" customHeight="1">
      <c r="A30" s="529"/>
      <c r="B30" s="932" t="s">
        <v>4737</v>
      </c>
      <c r="C30" s="932"/>
      <c r="D30" s="932"/>
      <c r="E30" s="932"/>
      <c r="F30" s="932"/>
      <c r="G30" s="932"/>
      <c r="H30" s="933"/>
      <c r="I30" s="933"/>
    </row>
    <row r="31" spans="1:9" ht="33.6" customHeight="1">
      <c r="A31" s="530">
        <v>1</v>
      </c>
      <c r="B31" s="920"/>
      <c r="C31" s="920"/>
      <c r="D31" s="920"/>
      <c r="E31" s="920"/>
      <c r="F31" s="920"/>
      <c r="G31" s="920"/>
      <c r="H31" s="921"/>
      <c r="I31" s="921"/>
    </row>
    <row r="32" spans="1:9" ht="33.6" customHeight="1">
      <c r="A32" s="530">
        <v>2</v>
      </c>
      <c r="B32" s="920"/>
      <c r="C32" s="920"/>
      <c r="D32" s="920"/>
      <c r="E32" s="920"/>
      <c r="F32" s="920"/>
      <c r="G32" s="920"/>
      <c r="H32" s="921"/>
      <c r="I32" s="921"/>
    </row>
    <row r="33" spans="1:9" ht="33.6" customHeight="1">
      <c r="A33" s="530">
        <v>3</v>
      </c>
      <c r="B33" s="920"/>
      <c r="C33" s="920"/>
      <c r="D33" s="920"/>
      <c r="E33" s="920"/>
      <c r="F33" s="920"/>
      <c r="G33" s="920"/>
      <c r="H33" s="921"/>
      <c r="I33" s="921"/>
    </row>
    <row r="34" spans="1:9" ht="33.6" customHeight="1">
      <c r="A34" s="530">
        <v>4</v>
      </c>
      <c r="B34" s="920"/>
      <c r="C34" s="920"/>
      <c r="D34" s="920"/>
      <c r="E34" s="920"/>
      <c r="F34" s="920"/>
      <c r="G34" s="920"/>
      <c r="H34" s="921"/>
      <c r="I34" s="921"/>
    </row>
    <row r="35" spans="1:9" ht="33.6" customHeight="1">
      <c r="A35" s="530">
        <v>5</v>
      </c>
      <c r="B35" s="934"/>
      <c r="C35" s="935"/>
      <c r="D35" s="935"/>
      <c r="E35" s="935"/>
      <c r="F35" s="935"/>
      <c r="G35" s="935"/>
      <c r="H35" s="936"/>
      <c r="I35" s="937"/>
    </row>
    <row r="36" spans="1:9" ht="33.6" customHeight="1">
      <c r="A36" s="529"/>
      <c r="B36" s="938" t="s">
        <v>4742</v>
      </c>
      <c r="C36" s="939"/>
      <c r="D36" s="939"/>
      <c r="E36" s="939"/>
      <c r="F36" s="939"/>
      <c r="G36" s="939"/>
      <c r="H36" s="940"/>
      <c r="I36" s="941"/>
    </row>
    <row r="37" spans="1:9" ht="33.6" customHeight="1">
      <c r="A37" s="529"/>
      <c r="B37" s="942" t="s">
        <v>4743</v>
      </c>
      <c r="C37" s="942"/>
      <c r="D37" s="942"/>
      <c r="E37" s="942"/>
      <c r="F37" s="942"/>
      <c r="G37" s="942"/>
      <c r="H37" s="943"/>
      <c r="I37" s="943"/>
    </row>
    <row r="38" spans="1:9" ht="33.6" customHeight="1">
      <c r="A38" s="944"/>
      <c r="B38" s="945"/>
      <c r="C38" s="945"/>
      <c r="D38" s="945"/>
      <c r="E38" s="945"/>
      <c r="F38" s="945"/>
      <c r="G38" s="945"/>
      <c r="H38" s="946"/>
      <c r="I38" s="946"/>
    </row>
    <row r="39" spans="1:9" ht="33.6" customHeight="1">
      <c r="A39" s="947"/>
      <c r="B39" s="948"/>
      <c r="C39" s="948"/>
      <c r="D39" s="948"/>
      <c r="E39" s="948"/>
      <c r="F39" s="948"/>
      <c r="G39" s="948"/>
      <c r="H39" s="949"/>
      <c r="I39" s="949"/>
    </row>
    <row r="40" spans="1:9" ht="33.6" customHeight="1">
      <c r="A40" s="947"/>
      <c r="B40" s="948"/>
      <c r="C40" s="948"/>
      <c r="D40" s="948"/>
      <c r="E40" s="948"/>
      <c r="F40" s="948"/>
      <c r="G40" s="948"/>
      <c r="H40" s="949"/>
      <c r="I40" s="949"/>
    </row>
    <row r="41" spans="1:9" ht="26.25">
      <c r="A41" s="950" t="s">
        <v>4909</v>
      </c>
      <c r="B41" s="876"/>
      <c r="C41" s="876"/>
      <c r="D41" s="876"/>
      <c r="E41" s="876"/>
      <c r="F41" s="876"/>
      <c r="G41" s="877"/>
    </row>
    <row r="42" spans="1:9" ht="33" customHeight="1">
      <c r="A42" s="362" t="s">
        <v>1438</v>
      </c>
      <c r="B42" s="555" t="s">
        <v>1437</v>
      </c>
      <c r="C42" s="353" t="s">
        <v>1436</v>
      </c>
      <c r="D42" s="350" t="s">
        <v>4910</v>
      </c>
      <c r="E42" s="351" t="s">
        <v>4911</v>
      </c>
      <c r="F42" s="353" t="s">
        <v>1782</v>
      </c>
      <c r="G42" s="353" t="s">
        <v>1781</v>
      </c>
    </row>
    <row r="43" spans="1:9" ht="26.25" customHeight="1">
      <c r="A43" s="106"/>
      <c r="B43" s="951" t="s">
        <v>1430</v>
      </c>
      <c r="C43" s="951"/>
      <c r="D43" s="951"/>
      <c r="E43" s="951"/>
      <c r="F43" s="951"/>
      <c r="G43" s="951"/>
      <c r="H43" s="11">
        <f>H44+H64+H81</f>
        <v>34</v>
      </c>
      <c r="I43" s="11">
        <f>I44+I64+I81</f>
        <v>34</v>
      </c>
    </row>
    <row r="44" spans="1:9" ht="40.15" customHeight="1">
      <c r="A44" s="234" t="s">
        <v>1429</v>
      </c>
      <c r="B44" s="879" t="s">
        <v>1652</v>
      </c>
      <c r="C44" s="880"/>
      <c r="D44" s="880"/>
      <c r="E44" s="880"/>
      <c r="F44" s="880"/>
      <c r="G44" s="881"/>
      <c r="H44" s="11">
        <f>SUM(D48:D59)</f>
        <v>6</v>
      </c>
      <c r="I44" s="11">
        <f>COUNT(D48:D59)*2</f>
        <v>6</v>
      </c>
    </row>
    <row r="45" spans="1:9" ht="31.5" hidden="1">
      <c r="A45" s="20" t="s">
        <v>1427</v>
      </c>
      <c r="B45" s="41" t="s">
        <v>1426</v>
      </c>
      <c r="C45" s="24"/>
      <c r="D45" s="24"/>
      <c r="E45" s="25"/>
      <c r="F45" s="24"/>
      <c r="G45" s="24"/>
    </row>
    <row r="46" spans="1:9" ht="31.5" hidden="1">
      <c r="A46" s="20" t="s">
        <v>1423</v>
      </c>
      <c r="B46" s="41" t="s">
        <v>1422</v>
      </c>
      <c r="C46" s="24"/>
      <c r="D46" s="24"/>
      <c r="E46" s="25"/>
      <c r="F46" s="24"/>
      <c r="G46" s="24"/>
    </row>
    <row r="47" spans="1:9" ht="31.5" hidden="1">
      <c r="A47" s="20" t="s">
        <v>1419</v>
      </c>
      <c r="B47" s="41" t="s">
        <v>1418</v>
      </c>
      <c r="C47" s="24"/>
      <c r="D47" s="24"/>
      <c r="E47" s="25"/>
      <c r="F47" s="24"/>
      <c r="G47" s="24"/>
    </row>
    <row r="48" spans="1:9" ht="31.5">
      <c r="A48" s="18" t="s">
        <v>1415</v>
      </c>
      <c r="B48" s="41" t="s">
        <v>1414</v>
      </c>
      <c r="C48" s="16" t="s">
        <v>4912</v>
      </c>
      <c r="D48" s="23">
        <v>2</v>
      </c>
      <c r="E48" s="25" t="s">
        <v>110</v>
      </c>
      <c r="F48" s="24"/>
      <c r="G48" s="23"/>
    </row>
    <row r="49" spans="1:9" ht="51.75" customHeight="1">
      <c r="A49" s="18"/>
      <c r="B49" s="41"/>
      <c r="C49" s="16" t="s">
        <v>4913</v>
      </c>
      <c r="D49" s="23">
        <v>2</v>
      </c>
      <c r="E49" s="25" t="s">
        <v>110</v>
      </c>
      <c r="F49" s="16" t="s">
        <v>4914</v>
      </c>
      <c r="G49" s="23"/>
    </row>
    <row r="50" spans="1:9" ht="31.5" hidden="1">
      <c r="A50" s="20" t="s">
        <v>1411</v>
      </c>
      <c r="B50" s="41" t="s">
        <v>1410</v>
      </c>
      <c r="C50" s="24"/>
      <c r="D50" s="24"/>
      <c r="E50" s="25"/>
      <c r="F50" s="24"/>
      <c r="G50" s="24"/>
    </row>
    <row r="51" spans="1:9" hidden="1">
      <c r="A51" s="20" t="s">
        <v>1407</v>
      </c>
      <c r="B51" s="41" t="s">
        <v>1406</v>
      </c>
      <c r="C51" s="24"/>
      <c r="D51" s="24"/>
      <c r="E51" s="25"/>
      <c r="F51" s="24"/>
      <c r="G51" s="24"/>
    </row>
    <row r="52" spans="1:9" ht="31.5" hidden="1">
      <c r="A52" s="20" t="s">
        <v>1401</v>
      </c>
      <c r="B52" s="41" t="s">
        <v>1400</v>
      </c>
      <c r="C52" s="24"/>
      <c r="D52" s="24"/>
      <c r="E52" s="25"/>
      <c r="F52" s="24"/>
      <c r="G52" s="24"/>
    </row>
    <row r="53" spans="1:9" ht="31.5" hidden="1">
      <c r="A53" s="20" t="s">
        <v>1395</v>
      </c>
      <c r="B53" s="41" t="s">
        <v>1394</v>
      </c>
      <c r="C53" s="24"/>
      <c r="D53" s="24"/>
      <c r="E53" s="25"/>
      <c r="F53" s="24"/>
      <c r="G53" s="24"/>
    </row>
    <row r="54" spans="1:9" ht="31.5" hidden="1">
      <c r="A54" s="20" t="s">
        <v>1392</v>
      </c>
      <c r="B54" s="41" t="s">
        <v>1391</v>
      </c>
      <c r="C54" s="24"/>
      <c r="D54" s="24"/>
      <c r="E54" s="25"/>
      <c r="F54" s="24"/>
      <c r="G54" s="24"/>
    </row>
    <row r="55" spans="1:9" ht="31.5" hidden="1">
      <c r="A55" s="20" t="s">
        <v>1389</v>
      </c>
      <c r="B55" s="41" t="s">
        <v>1388</v>
      </c>
      <c r="C55" s="24"/>
      <c r="D55" s="24"/>
      <c r="E55" s="25"/>
      <c r="F55" s="24"/>
      <c r="G55" s="24"/>
    </row>
    <row r="56" spans="1:9" hidden="1">
      <c r="A56" s="20" t="s">
        <v>1383</v>
      </c>
      <c r="B56" s="41" t="s">
        <v>1382</v>
      </c>
      <c r="C56" s="24"/>
      <c r="D56" s="24"/>
      <c r="E56" s="25"/>
      <c r="F56" s="24"/>
      <c r="G56" s="24"/>
    </row>
    <row r="57" spans="1:9" ht="31.5" hidden="1">
      <c r="A57" s="20" t="s">
        <v>1379</v>
      </c>
      <c r="B57" s="41" t="s">
        <v>1378</v>
      </c>
      <c r="C57" s="24"/>
      <c r="D57" s="24"/>
      <c r="E57" s="25"/>
      <c r="F57" s="24"/>
      <c r="G57" s="24"/>
    </row>
    <row r="58" spans="1:9" ht="31.5" hidden="1">
      <c r="A58" s="20" t="s">
        <v>1375</v>
      </c>
      <c r="B58" s="41" t="s">
        <v>1374</v>
      </c>
      <c r="C58" s="24"/>
      <c r="D58" s="24"/>
      <c r="E58" s="25"/>
      <c r="F58" s="24"/>
      <c r="G58" s="24"/>
    </row>
    <row r="59" spans="1:9" ht="31.5">
      <c r="A59" s="18" t="s">
        <v>1370</v>
      </c>
      <c r="B59" s="41" t="s">
        <v>1369</v>
      </c>
      <c r="C59" s="16" t="s">
        <v>1832</v>
      </c>
      <c r="D59" s="23">
        <v>2</v>
      </c>
      <c r="E59" s="25" t="s">
        <v>106</v>
      </c>
      <c r="F59" s="24"/>
      <c r="G59" s="23"/>
    </row>
    <row r="60" spans="1:9" ht="30" hidden="1" customHeight="1">
      <c r="A60" s="20" t="s">
        <v>1367</v>
      </c>
      <c r="B60" s="41" t="s">
        <v>1366</v>
      </c>
      <c r="C60" s="24"/>
      <c r="D60" s="24"/>
      <c r="E60" s="25"/>
      <c r="F60" s="24"/>
      <c r="G60" s="24"/>
    </row>
    <row r="61" spans="1:9" ht="31.5" hidden="1">
      <c r="A61" s="20" t="s">
        <v>1358</v>
      </c>
      <c r="B61" s="41" t="s">
        <v>1357</v>
      </c>
      <c r="C61" s="24"/>
      <c r="D61" s="24"/>
      <c r="E61" s="25"/>
      <c r="F61" s="24"/>
      <c r="G61" s="24"/>
    </row>
    <row r="62" spans="1:9" ht="31.5" hidden="1">
      <c r="A62" s="20" t="s">
        <v>1356</v>
      </c>
      <c r="B62" s="41" t="s">
        <v>1355</v>
      </c>
      <c r="C62" s="24"/>
      <c r="D62" s="24"/>
      <c r="E62" s="25"/>
      <c r="F62" s="24"/>
      <c r="G62" s="24"/>
    </row>
    <row r="63" spans="1:9" ht="31.5" hidden="1">
      <c r="A63" s="20" t="s">
        <v>1354</v>
      </c>
      <c r="B63" s="41" t="s">
        <v>1353</v>
      </c>
      <c r="C63" s="24"/>
      <c r="D63" s="24"/>
      <c r="E63" s="25"/>
      <c r="F63" s="24"/>
      <c r="G63" s="24"/>
    </row>
    <row r="64" spans="1:9" ht="40.15" customHeight="1">
      <c r="A64" s="234" t="s">
        <v>1352</v>
      </c>
      <c r="B64" s="879" t="s">
        <v>1651</v>
      </c>
      <c r="C64" s="880"/>
      <c r="D64" s="880"/>
      <c r="E64" s="880"/>
      <c r="F64" s="880"/>
      <c r="G64" s="881"/>
      <c r="H64" s="11">
        <f>SUM(D68:D75)</f>
        <v>16</v>
      </c>
      <c r="I64" s="11">
        <f>COUNT(D68:D75)*2</f>
        <v>16</v>
      </c>
    </row>
    <row r="65" spans="1:7" ht="31.5" hidden="1">
      <c r="A65" s="20" t="s">
        <v>1350</v>
      </c>
      <c r="B65" s="41" t="s">
        <v>1349</v>
      </c>
      <c r="C65" s="24"/>
      <c r="D65" s="24"/>
      <c r="E65" s="25"/>
      <c r="F65" s="24"/>
      <c r="G65" s="24"/>
    </row>
    <row r="66" spans="1:7" ht="31.5" hidden="1">
      <c r="A66" s="20" t="s">
        <v>1348</v>
      </c>
      <c r="B66" s="41" t="s">
        <v>1347</v>
      </c>
      <c r="C66" s="24"/>
      <c r="D66" s="24"/>
      <c r="E66" s="25"/>
      <c r="F66" s="24"/>
      <c r="G66" s="24"/>
    </row>
    <row r="67" spans="1:7" ht="31.5" hidden="1">
      <c r="A67" s="20" t="s">
        <v>1345</v>
      </c>
      <c r="B67" s="41" t="s">
        <v>1344</v>
      </c>
      <c r="C67" s="24"/>
      <c r="D67" s="24"/>
      <c r="E67" s="25"/>
      <c r="F67" s="24"/>
      <c r="G67" s="24"/>
    </row>
    <row r="68" spans="1:7" ht="31.5">
      <c r="A68" s="18" t="s">
        <v>1342</v>
      </c>
      <c r="B68" s="41" t="s">
        <v>1341</v>
      </c>
      <c r="C68" s="16" t="s">
        <v>4915</v>
      </c>
      <c r="D68" s="23">
        <v>2</v>
      </c>
      <c r="E68" s="25" t="s">
        <v>106</v>
      </c>
      <c r="F68" s="24"/>
      <c r="G68" s="23"/>
    </row>
    <row r="69" spans="1:7" ht="45">
      <c r="A69" s="18"/>
      <c r="B69" s="41"/>
      <c r="C69" s="16" t="s">
        <v>4916</v>
      </c>
      <c r="D69" s="23">
        <v>2</v>
      </c>
      <c r="E69" s="25" t="s">
        <v>106</v>
      </c>
      <c r="F69" s="24"/>
      <c r="G69" s="23"/>
    </row>
    <row r="70" spans="1:7" ht="25.5" customHeight="1">
      <c r="A70" s="18"/>
      <c r="B70" s="41"/>
      <c r="C70" s="16" t="s">
        <v>4917</v>
      </c>
      <c r="D70" s="23">
        <v>2</v>
      </c>
      <c r="E70" s="25" t="s">
        <v>106</v>
      </c>
      <c r="F70" s="24"/>
      <c r="G70" s="23"/>
    </row>
    <row r="71" spans="1:7" ht="30">
      <c r="A71" s="18"/>
      <c r="B71" s="41"/>
      <c r="C71" s="16" t="s">
        <v>4918</v>
      </c>
      <c r="D71" s="23">
        <v>2</v>
      </c>
      <c r="E71" s="25" t="s">
        <v>106</v>
      </c>
      <c r="F71" s="24"/>
      <c r="G71" s="23"/>
    </row>
    <row r="72" spans="1:7">
      <c r="A72" s="18"/>
      <c r="B72" s="41"/>
      <c r="C72" s="8" t="s">
        <v>4919</v>
      </c>
      <c r="D72" s="23">
        <v>2</v>
      </c>
      <c r="E72" s="25" t="s">
        <v>106</v>
      </c>
      <c r="F72" s="24"/>
      <c r="G72" s="23"/>
    </row>
    <row r="73" spans="1:7">
      <c r="A73" s="18"/>
      <c r="B73" s="41"/>
      <c r="C73" s="16" t="s">
        <v>4920</v>
      </c>
      <c r="D73" s="23">
        <v>2</v>
      </c>
      <c r="E73" s="25" t="s">
        <v>106</v>
      </c>
      <c r="F73" s="24"/>
      <c r="G73" s="23"/>
    </row>
    <row r="74" spans="1:7">
      <c r="A74" s="18"/>
      <c r="B74" s="41"/>
      <c r="C74" s="8" t="s">
        <v>4921</v>
      </c>
      <c r="D74" s="23">
        <v>2</v>
      </c>
      <c r="E74" s="25" t="s">
        <v>106</v>
      </c>
      <c r="F74" s="24"/>
      <c r="G74" s="23"/>
    </row>
    <row r="75" spans="1:7" ht="30">
      <c r="A75" s="18"/>
      <c r="B75" s="41"/>
      <c r="C75" s="16" t="s">
        <v>5026</v>
      </c>
      <c r="D75" s="23">
        <v>2</v>
      </c>
      <c r="E75" s="25" t="s">
        <v>106</v>
      </c>
      <c r="F75" s="24"/>
      <c r="G75" s="23"/>
    </row>
    <row r="76" spans="1:7" ht="31.5" hidden="1">
      <c r="A76" s="20" t="s">
        <v>1339</v>
      </c>
      <c r="B76" s="41" t="s">
        <v>1338</v>
      </c>
      <c r="C76" s="24"/>
      <c r="D76" s="24"/>
      <c r="E76" s="25"/>
      <c r="F76" s="24"/>
      <c r="G76" s="24"/>
    </row>
    <row r="77" spans="1:7" ht="40.15" hidden="1" customHeight="1">
      <c r="A77" s="556" t="s">
        <v>1336</v>
      </c>
      <c r="B77" s="879" t="s">
        <v>1648</v>
      </c>
      <c r="C77" s="880"/>
      <c r="D77" s="880"/>
      <c r="E77" s="880"/>
      <c r="F77" s="880"/>
      <c r="G77" s="881"/>
    </row>
    <row r="78" spans="1:7" ht="31.5" hidden="1">
      <c r="A78" s="20" t="s">
        <v>1334</v>
      </c>
      <c r="B78" s="41" t="s">
        <v>1333</v>
      </c>
      <c r="C78" s="16"/>
      <c r="D78" s="24"/>
      <c r="E78" s="25"/>
      <c r="F78" s="24"/>
      <c r="G78" s="24"/>
    </row>
    <row r="79" spans="1:7" ht="31.5" hidden="1">
      <c r="A79" s="20" t="s">
        <v>1332</v>
      </c>
      <c r="B79" s="41" t="s">
        <v>1331</v>
      </c>
      <c r="C79" s="16"/>
      <c r="D79" s="24"/>
      <c r="E79" s="25"/>
      <c r="F79" s="24"/>
      <c r="G79" s="24"/>
    </row>
    <row r="80" spans="1:7" ht="31.5" hidden="1">
      <c r="A80" s="20" t="s">
        <v>1329</v>
      </c>
      <c r="B80" s="41" t="s">
        <v>1328</v>
      </c>
      <c r="C80" s="24"/>
      <c r="D80" s="24"/>
      <c r="E80" s="25"/>
      <c r="F80" s="24"/>
      <c r="G80" s="24"/>
    </row>
    <row r="81" spans="1:9" ht="40.15" customHeight="1">
      <c r="A81" s="320" t="s">
        <v>1325</v>
      </c>
      <c r="B81" s="879" t="s">
        <v>1646</v>
      </c>
      <c r="C81" s="880"/>
      <c r="D81" s="880"/>
      <c r="E81" s="880"/>
      <c r="F81" s="880"/>
      <c r="G81" s="881"/>
      <c r="H81" s="11">
        <f>SUM(D82:D95)</f>
        <v>12</v>
      </c>
      <c r="I81" s="11">
        <f>COUNT(D82:D95)*2</f>
        <v>12</v>
      </c>
    </row>
    <row r="82" spans="1:9" ht="63">
      <c r="A82" s="18" t="s">
        <v>1323</v>
      </c>
      <c r="B82" s="41" t="s">
        <v>1322</v>
      </c>
      <c r="C82" s="24" t="s">
        <v>4922</v>
      </c>
      <c r="D82" s="23">
        <v>2</v>
      </c>
      <c r="E82" s="25" t="s">
        <v>106</v>
      </c>
      <c r="F82" s="16" t="s">
        <v>4923</v>
      </c>
      <c r="G82" s="23"/>
    </row>
    <row r="83" spans="1:9" ht="45">
      <c r="A83" s="18"/>
      <c r="B83" s="41"/>
      <c r="C83" s="16" t="s">
        <v>4924</v>
      </c>
      <c r="D83" s="23">
        <v>2</v>
      </c>
      <c r="E83" s="25" t="s">
        <v>106</v>
      </c>
      <c r="F83" s="16" t="s">
        <v>4925</v>
      </c>
      <c r="G83" s="23"/>
    </row>
    <row r="84" spans="1:9" ht="45">
      <c r="A84" s="18"/>
      <c r="B84" s="41"/>
      <c r="C84" s="24" t="s">
        <v>4926</v>
      </c>
      <c r="D84" s="23">
        <v>2</v>
      </c>
      <c r="E84" s="25" t="s">
        <v>106</v>
      </c>
      <c r="F84" s="16" t="s">
        <v>4925</v>
      </c>
      <c r="G84" s="23"/>
    </row>
    <row r="85" spans="1:9" ht="47.25">
      <c r="A85" s="18" t="s">
        <v>1319</v>
      </c>
      <c r="B85" s="41" t="s">
        <v>1318</v>
      </c>
      <c r="C85" s="16" t="s">
        <v>4927</v>
      </c>
      <c r="D85" s="23">
        <v>2</v>
      </c>
      <c r="E85" s="25" t="s">
        <v>106</v>
      </c>
      <c r="F85" s="24"/>
      <c r="G85" s="23"/>
    </row>
    <row r="86" spans="1:9" ht="47.25" hidden="1">
      <c r="A86" s="20" t="s">
        <v>1316</v>
      </c>
      <c r="B86" s="41" t="s">
        <v>1315</v>
      </c>
      <c r="C86" s="16"/>
      <c r="D86" s="24"/>
      <c r="E86" s="25"/>
      <c r="F86" s="24"/>
      <c r="G86" s="24"/>
    </row>
    <row r="87" spans="1:9" ht="47.25" hidden="1">
      <c r="A87" s="20" t="s">
        <v>1313</v>
      </c>
      <c r="B87" s="41" t="s">
        <v>1312</v>
      </c>
      <c r="C87" s="16"/>
      <c r="D87" s="24"/>
      <c r="E87" s="25"/>
      <c r="F87" s="24"/>
      <c r="G87" s="24"/>
    </row>
    <row r="88" spans="1:9" ht="63" hidden="1">
      <c r="A88" s="20" t="s">
        <v>1306</v>
      </c>
      <c r="B88" s="41" t="s">
        <v>4928</v>
      </c>
      <c r="C88" s="16"/>
      <c r="D88" s="24"/>
      <c r="E88" s="25"/>
      <c r="F88" s="24"/>
      <c r="G88" s="24"/>
    </row>
    <row r="89" spans="1:9" ht="47.25" hidden="1">
      <c r="A89" s="20" t="s">
        <v>1300</v>
      </c>
      <c r="B89" s="41" t="s">
        <v>1299</v>
      </c>
      <c r="C89" s="16"/>
      <c r="D89" s="24"/>
      <c r="E89" s="25"/>
      <c r="F89" s="24"/>
      <c r="G89" s="24"/>
    </row>
    <row r="90" spans="1:9" ht="47.25" hidden="1">
      <c r="A90" s="20" t="s">
        <v>1297</v>
      </c>
      <c r="B90" s="41" t="s">
        <v>1296</v>
      </c>
      <c r="C90" s="16"/>
      <c r="D90" s="24"/>
      <c r="E90" s="25"/>
      <c r="F90" s="24"/>
      <c r="G90" s="24"/>
    </row>
    <row r="91" spans="1:9" ht="78.75" hidden="1">
      <c r="A91" s="20" t="s">
        <v>1294</v>
      </c>
      <c r="B91" s="41" t="s">
        <v>1293</v>
      </c>
      <c r="C91" s="16"/>
      <c r="D91" s="24"/>
      <c r="E91" s="25"/>
      <c r="F91" s="24"/>
      <c r="G91" s="24"/>
    </row>
    <row r="92" spans="1:9" ht="47.25" hidden="1">
      <c r="A92" s="20" t="s">
        <v>1291</v>
      </c>
      <c r="B92" s="41" t="s">
        <v>1290</v>
      </c>
      <c r="C92" s="24"/>
      <c r="D92" s="24"/>
      <c r="E92" s="25"/>
      <c r="F92" s="24"/>
      <c r="G92" s="24"/>
    </row>
    <row r="93" spans="1:9" ht="47.25">
      <c r="A93" s="18" t="s">
        <v>1289</v>
      </c>
      <c r="B93" s="28" t="s">
        <v>1288</v>
      </c>
      <c r="C93" s="29" t="s">
        <v>4929</v>
      </c>
      <c r="D93" s="36">
        <v>2</v>
      </c>
      <c r="E93" s="25" t="s">
        <v>106</v>
      </c>
      <c r="F93" s="24"/>
      <c r="G93" s="23"/>
    </row>
    <row r="94" spans="1:9" ht="30" hidden="1">
      <c r="A94" s="20" t="s">
        <v>1286</v>
      </c>
      <c r="B94" s="16" t="s">
        <v>1285</v>
      </c>
      <c r="C94" s="24"/>
      <c r="D94" s="24"/>
      <c r="E94" s="25"/>
      <c r="F94" s="24"/>
      <c r="G94" s="24"/>
    </row>
    <row r="95" spans="1:9" ht="30">
      <c r="A95" s="18" t="s">
        <v>5304</v>
      </c>
      <c r="B95" s="22" t="s">
        <v>5305</v>
      </c>
      <c r="C95" s="22" t="s">
        <v>5306</v>
      </c>
      <c r="D95" s="310">
        <v>2</v>
      </c>
      <c r="E95" s="25" t="s">
        <v>106</v>
      </c>
      <c r="F95" s="205"/>
      <c r="G95" s="269"/>
    </row>
    <row r="96" spans="1:9" ht="18.75" hidden="1">
      <c r="A96" s="556" t="s">
        <v>1283</v>
      </c>
      <c r="B96" s="879" t="s">
        <v>1645</v>
      </c>
      <c r="C96" s="880"/>
      <c r="D96" s="880"/>
      <c r="E96" s="880"/>
      <c r="F96" s="880"/>
      <c r="G96" s="881"/>
    </row>
    <row r="97" spans="1:155" hidden="1">
      <c r="A97" s="20" t="s">
        <v>1281</v>
      </c>
      <c r="B97" s="41" t="s">
        <v>1280</v>
      </c>
      <c r="C97" s="24"/>
      <c r="D97" s="24"/>
      <c r="E97" s="25"/>
      <c r="F97" s="24"/>
      <c r="G97" s="24"/>
    </row>
    <row r="98" spans="1:155" ht="31.5" hidden="1">
      <c r="A98" s="20" t="s">
        <v>1279</v>
      </c>
      <c r="B98" s="41" t="s">
        <v>1278</v>
      </c>
      <c r="C98" s="24"/>
      <c r="D98" s="24"/>
      <c r="E98" s="25"/>
      <c r="F98" s="24"/>
      <c r="G98" s="24"/>
    </row>
    <row r="99" spans="1:155" ht="31.5" hidden="1">
      <c r="A99" s="20" t="s">
        <v>1277</v>
      </c>
      <c r="B99" s="41" t="s">
        <v>1276</v>
      </c>
      <c r="C99" s="24"/>
      <c r="D99" s="24"/>
      <c r="E99" s="25"/>
      <c r="F99" s="24"/>
      <c r="G99" s="24"/>
    </row>
    <row r="100" spans="1:155" ht="31.5" hidden="1">
      <c r="A100" s="20" t="s">
        <v>1275</v>
      </c>
      <c r="B100" s="41" t="s">
        <v>1274</v>
      </c>
      <c r="C100" s="24"/>
      <c r="D100" s="24"/>
      <c r="E100" s="25"/>
      <c r="F100" s="24"/>
      <c r="G100" s="24"/>
    </row>
    <row r="101" spans="1:155" ht="31.5" hidden="1">
      <c r="A101" s="20" t="s">
        <v>1273</v>
      </c>
      <c r="B101" s="41" t="s">
        <v>1272</v>
      </c>
      <c r="C101" s="24"/>
      <c r="D101" s="24"/>
      <c r="E101" s="25"/>
      <c r="F101" s="24"/>
      <c r="G101" s="24"/>
    </row>
    <row r="102" spans="1:155" ht="31.5" hidden="1">
      <c r="A102" s="20" t="s">
        <v>1271</v>
      </c>
      <c r="B102" s="41" t="s">
        <v>1270</v>
      </c>
      <c r="C102" s="24"/>
      <c r="D102" s="24"/>
      <c r="E102" s="25"/>
      <c r="F102" s="24"/>
      <c r="G102" s="24"/>
    </row>
    <row r="103" spans="1:155" ht="31.5" hidden="1">
      <c r="A103" s="20" t="s">
        <v>1269</v>
      </c>
      <c r="B103" s="41" t="s">
        <v>1268</v>
      </c>
      <c r="C103" s="24"/>
      <c r="D103" s="24"/>
      <c r="E103" s="25"/>
      <c r="F103" s="24"/>
      <c r="G103" s="24"/>
    </row>
    <row r="104" spans="1:155" ht="18.75" hidden="1">
      <c r="A104" s="556" t="s">
        <v>1267</v>
      </c>
      <c r="B104" s="879" t="s">
        <v>1266</v>
      </c>
      <c r="C104" s="880"/>
      <c r="D104" s="880"/>
      <c r="E104" s="880"/>
      <c r="F104" s="880"/>
      <c r="G104" s="881"/>
    </row>
    <row r="105" spans="1:155" ht="63" hidden="1">
      <c r="A105" s="20" t="s">
        <v>1265</v>
      </c>
      <c r="B105" s="41" t="s">
        <v>1264</v>
      </c>
      <c r="C105" s="24"/>
      <c r="D105" s="24"/>
      <c r="E105" s="25"/>
      <c r="F105" s="24"/>
      <c r="G105" s="24"/>
    </row>
    <row r="106" spans="1:155" ht="63" hidden="1">
      <c r="A106" s="121" t="s">
        <v>1261</v>
      </c>
      <c r="B106" s="41" t="s">
        <v>1260</v>
      </c>
      <c r="C106" s="120"/>
      <c r="D106" s="120"/>
      <c r="E106" s="110"/>
      <c r="F106" s="120"/>
      <c r="G106" s="120"/>
    </row>
    <row r="107" spans="1:155" s="557" customFormat="1" ht="18.75">
      <c r="A107" s="106"/>
      <c r="B107" s="900" t="s">
        <v>1259</v>
      </c>
      <c r="C107" s="900"/>
      <c r="D107" s="900"/>
      <c r="E107" s="900"/>
      <c r="F107" s="900"/>
      <c r="G107" s="900"/>
      <c r="H107" s="11">
        <f>H108+H119+H126+H131+H137+H151</f>
        <v>54</v>
      </c>
      <c r="I107" s="11">
        <f>I108+I119+I126+I131+I137+I151</f>
        <v>54</v>
      </c>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row>
    <row r="108" spans="1:155" s="557" customFormat="1" ht="40.15" customHeight="1">
      <c r="A108" s="144" t="s">
        <v>1258</v>
      </c>
      <c r="B108" s="879" t="s">
        <v>1644</v>
      </c>
      <c r="C108" s="880"/>
      <c r="D108" s="880"/>
      <c r="E108" s="880"/>
      <c r="F108" s="880"/>
      <c r="G108" s="881"/>
      <c r="H108" s="11">
        <f>SUM(D109:D118)</f>
        <v>14</v>
      </c>
      <c r="I108" s="11">
        <f>COUNT(D109:D118)*2</f>
        <v>14</v>
      </c>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row>
    <row r="109" spans="1:155" s="557" customFormat="1" ht="45">
      <c r="A109" s="18" t="s">
        <v>1256</v>
      </c>
      <c r="B109" s="165" t="s">
        <v>1255</v>
      </c>
      <c r="C109" s="85" t="s">
        <v>1254</v>
      </c>
      <c r="D109" s="23">
        <v>2</v>
      </c>
      <c r="E109" s="25" t="s">
        <v>156</v>
      </c>
      <c r="F109" s="21" t="s">
        <v>1253</v>
      </c>
      <c r="G109" s="23"/>
      <c r="H109" s="11"/>
      <c r="I109" s="11"/>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row>
    <row r="110" spans="1:155" s="557" customFormat="1" ht="31.5">
      <c r="A110" s="18"/>
      <c r="B110" s="558"/>
      <c r="C110" s="64" t="s">
        <v>4930</v>
      </c>
      <c r="D110" s="23">
        <v>2</v>
      </c>
      <c r="E110" s="25" t="s">
        <v>156</v>
      </c>
      <c r="F110" s="24"/>
      <c r="G110" s="23"/>
      <c r="H110" s="11"/>
      <c r="I110" s="11"/>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row>
    <row r="111" spans="1:155" s="557" customFormat="1" ht="47.25">
      <c r="A111" s="18" t="s">
        <v>1251</v>
      </c>
      <c r="B111" s="165" t="s">
        <v>1250</v>
      </c>
      <c r="C111" s="21" t="s">
        <v>1641</v>
      </c>
      <c r="D111" s="23">
        <v>2</v>
      </c>
      <c r="E111" s="25" t="s">
        <v>156</v>
      </c>
      <c r="G111" s="23"/>
      <c r="H111" s="11"/>
      <c r="I111" s="11"/>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row>
    <row r="112" spans="1:155" s="557" customFormat="1" ht="45">
      <c r="A112" s="18"/>
      <c r="B112" s="165"/>
      <c r="C112" s="47" t="s">
        <v>5027</v>
      </c>
      <c r="D112" s="23">
        <v>2</v>
      </c>
      <c r="E112" s="25" t="s">
        <v>156</v>
      </c>
      <c r="F112" s="47"/>
      <c r="G112" s="23"/>
      <c r="H112" s="11"/>
      <c r="I112" s="11"/>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row>
    <row r="113" spans="1:155" s="557" customFormat="1" ht="47.25" hidden="1">
      <c r="A113" s="20" t="s">
        <v>1244</v>
      </c>
      <c r="B113" s="165" t="s">
        <v>1243</v>
      </c>
      <c r="C113" s="24"/>
      <c r="D113" s="24"/>
      <c r="E113" s="25"/>
      <c r="F113" s="24"/>
      <c r="G113" s="24"/>
      <c r="H113" s="525"/>
      <c r="I113" s="525"/>
    </row>
    <row r="114" spans="1:155" s="557" customFormat="1" ht="47.25" hidden="1">
      <c r="A114" s="20" t="s">
        <v>1241</v>
      </c>
      <c r="B114" s="165" t="s">
        <v>1240</v>
      </c>
      <c r="C114" s="8"/>
      <c r="D114" s="24"/>
      <c r="E114" s="9"/>
      <c r="F114" s="24"/>
      <c r="G114" s="24"/>
      <c r="H114" s="525"/>
      <c r="I114" s="525"/>
    </row>
    <row r="115" spans="1:155" s="557" customFormat="1" ht="60">
      <c r="A115" s="18" t="s">
        <v>1238</v>
      </c>
      <c r="B115" s="165" t="s">
        <v>1237</v>
      </c>
      <c r="C115" s="21" t="s">
        <v>1236</v>
      </c>
      <c r="D115" s="23">
        <v>2</v>
      </c>
      <c r="E115" s="25" t="s">
        <v>156</v>
      </c>
      <c r="F115" s="16" t="s">
        <v>4931</v>
      </c>
      <c r="G115" s="23"/>
      <c r="H115" s="11"/>
      <c r="I115" s="11"/>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row>
    <row r="116" spans="1:155" s="557" customFormat="1" ht="31.5">
      <c r="A116" s="18" t="s">
        <v>1234</v>
      </c>
      <c r="B116" s="165" t="s">
        <v>1233</v>
      </c>
      <c r="C116" s="98" t="s">
        <v>1232</v>
      </c>
      <c r="D116" s="23">
        <v>2</v>
      </c>
      <c r="E116" s="25" t="s">
        <v>156</v>
      </c>
      <c r="F116" s="24"/>
      <c r="G116" s="23"/>
      <c r="H116" s="11"/>
      <c r="I116" s="11"/>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row>
    <row r="117" spans="1:155" s="557" customFormat="1" ht="47.25" hidden="1">
      <c r="A117" s="20" t="s">
        <v>1231</v>
      </c>
      <c r="B117" s="165" t="s">
        <v>1230</v>
      </c>
      <c r="D117" s="24"/>
      <c r="E117" s="25"/>
      <c r="F117" s="24"/>
      <c r="G117" s="24"/>
      <c r="H117" s="525"/>
      <c r="I117" s="525"/>
    </row>
    <row r="118" spans="1:155" s="557" customFormat="1" ht="47.25">
      <c r="A118" s="18" t="s">
        <v>1228</v>
      </c>
      <c r="B118" s="165" t="s">
        <v>1227</v>
      </c>
      <c r="C118" s="16" t="s">
        <v>1779</v>
      </c>
      <c r="D118" s="23">
        <v>2</v>
      </c>
      <c r="E118" s="25" t="s">
        <v>1225</v>
      </c>
      <c r="F118" s="24"/>
      <c r="G118" s="23"/>
      <c r="H118" s="11"/>
      <c r="I118" s="11"/>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row>
    <row r="119" spans="1:155" s="557" customFormat="1" ht="40.15" customHeight="1">
      <c r="A119" s="144" t="s">
        <v>1224</v>
      </c>
      <c r="B119" s="879" t="s">
        <v>1831</v>
      </c>
      <c r="C119" s="880"/>
      <c r="D119" s="880"/>
      <c r="E119" s="880"/>
      <c r="F119" s="880"/>
      <c r="G119" s="881"/>
      <c r="H119" s="11">
        <f>SUM(D120:D123)</f>
        <v>6</v>
      </c>
      <c r="I119" s="11">
        <f>COUNT(D120:D123)*2</f>
        <v>6</v>
      </c>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row>
    <row r="120" spans="1:155" s="557" customFormat="1" ht="45">
      <c r="A120" s="18" t="s">
        <v>1222</v>
      </c>
      <c r="B120" s="64" t="s">
        <v>1221</v>
      </c>
      <c r="C120" s="16" t="s">
        <v>4932</v>
      </c>
      <c r="D120" s="23">
        <v>2</v>
      </c>
      <c r="E120" s="25" t="s">
        <v>156</v>
      </c>
      <c r="F120" s="24"/>
      <c r="G120" s="23"/>
      <c r="H120" s="11"/>
      <c r="I120" s="11"/>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row>
    <row r="121" spans="1:155" s="557" customFormat="1" ht="63" hidden="1">
      <c r="A121" s="20" t="s">
        <v>1215</v>
      </c>
      <c r="B121" s="64" t="s">
        <v>1214</v>
      </c>
      <c r="C121" s="24"/>
      <c r="D121" s="24"/>
      <c r="E121" s="25"/>
      <c r="F121" s="24"/>
      <c r="G121" s="24"/>
      <c r="H121" s="525"/>
      <c r="I121" s="525"/>
    </row>
    <row r="122" spans="1:155" s="557" customFormat="1" ht="47.25">
      <c r="A122" s="18" t="s">
        <v>1213</v>
      </c>
      <c r="B122" s="96" t="s">
        <v>1212</v>
      </c>
      <c r="C122" s="21" t="s">
        <v>1778</v>
      </c>
      <c r="D122" s="23">
        <v>2</v>
      </c>
      <c r="E122" s="25" t="s">
        <v>156</v>
      </c>
      <c r="F122" s="24"/>
      <c r="G122" s="23"/>
      <c r="H122" s="11"/>
      <c r="I122" s="11"/>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row>
    <row r="123" spans="1:155" s="557" customFormat="1" ht="33.75" customHeight="1">
      <c r="A123" s="18"/>
      <c r="B123" s="64"/>
      <c r="C123" s="21" t="s">
        <v>1210</v>
      </c>
      <c r="D123" s="23">
        <v>2</v>
      </c>
      <c r="E123" s="25" t="s">
        <v>156</v>
      </c>
      <c r="F123" s="24"/>
      <c r="G123" s="23"/>
      <c r="H123" s="11"/>
      <c r="I123" s="11"/>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row>
    <row r="124" spans="1:155" s="557" customFormat="1" ht="47.25" hidden="1">
      <c r="A124" s="20" t="s">
        <v>1207</v>
      </c>
      <c r="B124" s="64" t="s">
        <v>1206</v>
      </c>
      <c r="D124" s="24"/>
      <c r="E124" s="25"/>
      <c r="F124" s="24"/>
      <c r="G124" s="24"/>
      <c r="H124" s="525"/>
      <c r="I124" s="525"/>
    </row>
    <row r="125" spans="1:155" s="557" customFormat="1" ht="47.25" hidden="1">
      <c r="A125" s="20" t="s">
        <v>1205</v>
      </c>
      <c r="B125" s="94" t="s">
        <v>1204</v>
      </c>
      <c r="C125" s="24"/>
      <c r="D125" s="24"/>
      <c r="E125" s="25"/>
      <c r="F125" s="24"/>
      <c r="G125" s="24"/>
      <c r="H125" s="525"/>
      <c r="I125" s="525"/>
    </row>
    <row r="126" spans="1:155" s="557" customFormat="1" ht="40.15" customHeight="1">
      <c r="A126" s="144" t="s">
        <v>1203</v>
      </c>
      <c r="B126" s="879" t="s">
        <v>1639</v>
      </c>
      <c r="C126" s="880"/>
      <c r="D126" s="880"/>
      <c r="E126" s="880"/>
      <c r="F126" s="880"/>
      <c r="G126" s="881"/>
      <c r="H126" s="11">
        <f>SUM(D127:D129)</f>
        <v>6</v>
      </c>
      <c r="I126" s="11">
        <f>COUNT(D127:D129)*2</f>
        <v>6</v>
      </c>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row>
    <row r="127" spans="1:155" s="557" customFormat="1" ht="31.5">
      <c r="A127" s="18" t="s">
        <v>1201</v>
      </c>
      <c r="B127" s="64" t="s">
        <v>1200</v>
      </c>
      <c r="C127" s="85" t="s">
        <v>4933</v>
      </c>
      <c r="D127" s="23">
        <v>2</v>
      </c>
      <c r="E127" s="25" t="s">
        <v>156</v>
      </c>
      <c r="F127" s="24"/>
      <c r="G127" s="23"/>
      <c r="H127" s="11"/>
      <c r="I127" s="11"/>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row>
    <row r="128" spans="1:155" s="557" customFormat="1" ht="72.75" customHeight="1">
      <c r="A128" s="18" t="s">
        <v>1196</v>
      </c>
      <c r="B128" s="64" t="s">
        <v>1195</v>
      </c>
      <c r="C128" s="21" t="s">
        <v>1638</v>
      </c>
      <c r="D128" s="23">
        <v>2</v>
      </c>
      <c r="E128" s="25" t="s">
        <v>1186</v>
      </c>
      <c r="F128" s="24"/>
      <c r="G128" s="23"/>
      <c r="H128" s="11"/>
      <c r="I128" s="11"/>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row>
    <row r="129" spans="1:155" s="557" customFormat="1" ht="47.25">
      <c r="A129" s="18" t="s">
        <v>1193</v>
      </c>
      <c r="B129" s="64" t="s">
        <v>1192</v>
      </c>
      <c r="C129" s="22" t="s">
        <v>1191</v>
      </c>
      <c r="D129" s="23">
        <v>2</v>
      </c>
      <c r="E129" s="25" t="s">
        <v>1637</v>
      </c>
      <c r="F129" s="24"/>
      <c r="G129" s="23"/>
      <c r="H129" s="11"/>
      <c r="I129" s="11"/>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row>
    <row r="130" spans="1:155" s="557" customFormat="1" ht="78.75" hidden="1">
      <c r="A130" s="20" t="s">
        <v>1189</v>
      </c>
      <c r="B130" s="64" t="s">
        <v>1188</v>
      </c>
      <c r="C130" s="24"/>
      <c r="D130" s="24"/>
      <c r="E130" s="25"/>
      <c r="F130" s="24"/>
      <c r="G130" s="24"/>
      <c r="H130" s="525"/>
      <c r="I130" s="525"/>
    </row>
    <row r="131" spans="1:155" s="557" customFormat="1" ht="40.15" customHeight="1">
      <c r="A131" s="144" t="s">
        <v>1184</v>
      </c>
      <c r="B131" s="879" t="s">
        <v>1635</v>
      </c>
      <c r="C131" s="880"/>
      <c r="D131" s="880"/>
      <c r="E131" s="880"/>
      <c r="F131" s="880"/>
      <c r="G131" s="881"/>
      <c r="H131" s="11">
        <f>SUM(D132:D136)</f>
        <v>6</v>
      </c>
      <c r="I131" s="11">
        <f>COUNT(D132:D136)*2</f>
        <v>6</v>
      </c>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row>
    <row r="132" spans="1:155" ht="47.25">
      <c r="A132" s="18" t="s">
        <v>1182</v>
      </c>
      <c r="B132" s="64" t="s">
        <v>1181</v>
      </c>
      <c r="C132" s="21" t="s">
        <v>1774</v>
      </c>
      <c r="D132" s="23">
        <v>2</v>
      </c>
      <c r="E132" s="25" t="s">
        <v>404</v>
      </c>
      <c r="F132" s="24"/>
      <c r="G132" s="23"/>
    </row>
    <row r="133" spans="1:155" ht="31.5" hidden="1">
      <c r="A133" s="20" t="s">
        <v>1179</v>
      </c>
      <c r="B133" s="64" t="s">
        <v>1178</v>
      </c>
      <c r="C133" s="21"/>
      <c r="D133" s="24"/>
      <c r="E133" s="25"/>
      <c r="F133" s="24"/>
      <c r="G133" s="24"/>
    </row>
    <row r="134" spans="1:155" ht="31.5" hidden="1">
      <c r="A134" s="20" t="s">
        <v>1176</v>
      </c>
      <c r="B134" s="64" t="s">
        <v>1175</v>
      </c>
      <c r="C134" s="21"/>
      <c r="D134" s="24"/>
      <c r="E134" s="25"/>
      <c r="F134" s="24"/>
      <c r="G134" s="24"/>
    </row>
    <row r="135" spans="1:155" ht="47.25">
      <c r="A135" s="18" t="s">
        <v>1174</v>
      </c>
      <c r="B135" s="64" t="s">
        <v>1173</v>
      </c>
      <c r="C135" s="21" t="s">
        <v>1172</v>
      </c>
      <c r="D135" s="23">
        <v>2</v>
      </c>
      <c r="E135" s="25" t="s">
        <v>1171</v>
      </c>
      <c r="F135" s="24"/>
      <c r="G135" s="23"/>
    </row>
    <row r="136" spans="1:155" ht="60">
      <c r="A136" s="18" t="s">
        <v>1167</v>
      </c>
      <c r="B136" s="41" t="s">
        <v>1166</v>
      </c>
      <c r="C136" s="29" t="s">
        <v>1830</v>
      </c>
      <c r="D136" s="23">
        <v>2</v>
      </c>
      <c r="E136" s="25" t="s">
        <v>156</v>
      </c>
      <c r="F136" s="24"/>
      <c r="G136" s="23"/>
    </row>
    <row r="137" spans="1:155" ht="40.15" customHeight="1">
      <c r="A137" s="144" t="s">
        <v>1164</v>
      </c>
      <c r="B137" s="879" t="s">
        <v>1634</v>
      </c>
      <c r="C137" s="880"/>
      <c r="D137" s="880"/>
      <c r="E137" s="880"/>
      <c r="F137" s="880"/>
      <c r="G137" s="881"/>
      <c r="H137" s="11">
        <f>SUM(D138:D149)</f>
        <v>20</v>
      </c>
      <c r="I137" s="11">
        <f>COUNT(D138:D149)*2</f>
        <v>20</v>
      </c>
    </row>
    <row r="138" spans="1:155" ht="63">
      <c r="A138" s="18" t="s">
        <v>1162</v>
      </c>
      <c r="B138" s="64" t="s">
        <v>1161</v>
      </c>
      <c r="C138" s="29" t="s">
        <v>4934</v>
      </c>
      <c r="D138" s="23">
        <v>2</v>
      </c>
      <c r="E138" s="25" t="s">
        <v>790</v>
      </c>
      <c r="F138" s="24"/>
      <c r="G138" s="23"/>
    </row>
    <row r="139" spans="1:155" hidden="1">
      <c r="A139" s="20"/>
      <c r="B139" s="64"/>
      <c r="C139" s="21" t="s">
        <v>1829</v>
      </c>
      <c r="D139" s="23"/>
      <c r="E139" s="25" t="s">
        <v>790</v>
      </c>
      <c r="F139" s="24"/>
      <c r="G139" s="23"/>
    </row>
    <row r="140" spans="1:155">
      <c r="A140" s="18"/>
      <c r="B140" s="64"/>
      <c r="C140" s="21" t="s">
        <v>1828</v>
      </c>
      <c r="D140" s="23">
        <v>2</v>
      </c>
      <c r="E140" s="25" t="s">
        <v>790</v>
      </c>
      <c r="F140" s="24"/>
      <c r="G140" s="23"/>
    </row>
    <row r="141" spans="1:155">
      <c r="A141" s="18"/>
      <c r="B141" s="64"/>
      <c r="C141" s="21" t="s">
        <v>1827</v>
      </c>
      <c r="D141" s="23">
        <v>2</v>
      </c>
      <c r="E141" s="25" t="s">
        <v>790</v>
      </c>
      <c r="F141" s="24"/>
      <c r="G141" s="23"/>
    </row>
    <row r="142" spans="1:155" ht="30" hidden="1">
      <c r="A142" s="20"/>
      <c r="B142" s="64"/>
      <c r="C142" s="21" t="s">
        <v>1826</v>
      </c>
      <c r="D142" s="23"/>
      <c r="E142" s="25" t="s">
        <v>790</v>
      </c>
      <c r="F142" s="24"/>
      <c r="G142" s="23"/>
    </row>
    <row r="143" spans="1:155">
      <c r="A143" s="18"/>
      <c r="B143" s="64"/>
      <c r="C143" s="21" t="s">
        <v>1825</v>
      </c>
      <c r="D143" s="23">
        <v>2</v>
      </c>
      <c r="E143" s="25" t="s">
        <v>790</v>
      </c>
      <c r="F143" s="24"/>
      <c r="G143" s="23"/>
    </row>
    <row r="144" spans="1:155">
      <c r="A144" s="18"/>
      <c r="B144" s="64"/>
      <c r="C144" s="21" t="s">
        <v>1824</v>
      </c>
      <c r="D144" s="23">
        <v>2</v>
      </c>
      <c r="E144" s="25" t="s">
        <v>790</v>
      </c>
      <c r="F144" s="24"/>
      <c r="G144" s="23"/>
    </row>
    <row r="145" spans="1:9" ht="30">
      <c r="A145" s="18"/>
      <c r="B145" s="64"/>
      <c r="C145" s="21" t="s">
        <v>4935</v>
      </c>
      <c r="D145" s="23">
        <v>2</v>
      </c>
      <c r="E145" s="25" t="s">
        <v>790</v>
      </c>
      <c r="F145" s="24"/>
      <c r="G145" s="23"/>
    </row>
    <row r="146" spans="1:9" ht="47.25">
      <c r="A146" s="18" t="s">
        <v>1158</v>
      </c>
      <c r="B146" s="64" t="s">
        <v>1157</v>
      </c>
      <c r="C146" s="22" t="s">
        <v>1823</v>
      </c>
      <c r="D146" s="23">
        <v>2</v>
      </c>
      <c r="E146" s="25" t="s">
        <v>790</v>
      </c>
      <c r="F146" s="24"/>
      <c r="G146" s="23"/>
    </row>
    <row r="147" spans="1:9" ht="47.25">
      <c r="A147" s="18" t="s">
        <v>1155</v>
      </c>
      <c r="B147" s="64" t="s">
        <v>1154</v>
      </c>
      <c r="C147" s="22" t="s">
        <v>1153</v>
      </c>
      <c r="D147" s="23">
        <v>2</v>
      </c>
      <c r="E147" s="25" t="s">
        <v>1146</v>
      </c>
      <c r="F147" s="24"/>
      <c r="G147" s="23"/>
    </row>
    <row r="148" spans="1:9" ht="63">
      <c r="A148" s="18" t="s">
        <v>1152</v>
      </c>
      <c r="B148" s="64" t="s">
        <v>1151</v>
      </c>
      <c r="C148" s="16" t="s">
        <v>4936</v>
      </c>
      <c r="D148" s="23">
        <v>2</v>
      </c>
      <c r="E148" s="25" t="s">
        <v>1822</v>
      </c>
      <c r="F148" s="24"/>
      <c r="G148" s="23"/>
    </row>
    <row r="149" spans="1:9" ht="63">
      <c r="A149" s="104" t="s">
        <v>1149</v>
      </c>
      <c r="B149" s="64" t="s">
        <v>1148</v>
      </c>
      <c r="C149" s="21" t="s">
        <v>1147</v>
      </c>
      <c r="D149" s="23">
        <v>2</v>
      </c>
      <c r="E149" s="25" t="s">
        <v>1146</v>
      </c>
      <c r="F149" s="120"/>
      <c r="G149" s="101"/>
    </row>
    <row r="150" spans="1:9" ht="47.25" hidden="1">
      <c r="A150" s="20" t="s">
        <v>1145</v>
      </c>
      <c r="B150" s="67" t="s">
        <v>1144</v>
      </c>
      <c r="C150" s="24"/>
      <c r="D150" s="24"/>
      <c r="E150" s="25"/>
      <c r="F150" s="24"/>
      <c r="G150" s="24"/>
    </row>
    <row r="151" spans="1:9">
      <c r="A151" s="18" t="s">
        <v>5031</v>
      </c>
      <c r="B151" s="753" t="s">
        <v>5032</v>
      </c>
      <c r="C151" s="754"/>
      <c r="D151" s="754"/>
      <c r="E151" s="754"/>
      <c r="F151" s="754"/>
      <c r="G151" s="760"/>
      <c r="H151" s="11">
        <f>SUM(D152:D162)</f>
        <v>2</v>
      </c>
      <c r="I151" s="11">
        <f>COUNT(D152:D162)*2</f>
        <v>2</v>
      </c>
    </row>
    <row r="152" spans="1:9" ht="75" hidden="1">
      <c r="A152" s="121" t="s">
        <v>5033</v>
      </c>
      <c r="B152" s="21" t="s">
        <v>5034</v>
      </c>
      <c r="C152" s="21" t="s">
        <v>5035</v>
      </c>
      <c r="D152" s="614"/>
      <c r="E152" s="24"/>
      <c r="F152" s="21" t="s">
        <v>5036</v>
      </c>
      <c r="G152" s="608"/>
      <c r="H152" s="509"/>
      <c r="I152" s="509"/>
    </row>
    <row r="153" spans="1:9" ht="45" hidden="1">
      <c r="A153" s="121" t="s">
        <v>5037</v>
      </c>
      <c r="B153" s="21" t="s">
        <v>5038</v>
      </c>
      <c r="C153" s="21" t="s">
        <v>5039</v>
      </c>
      <c r="D153" s="614"/>
      <c r="E153" s="24"/>
      <c r="F153" s="21" t="s">
        <v>5040</v>
      </c>
      <c r="G153" s="608"/>
      <c r="H153" s="509"/>
      <c r="I153" s="509"/>
    </row>
    <row r="154" spans="1:9" ht="135" hidden="1">
      <c r="A154" s="121" t="s">
        <v>5041</v>
      </c>
      <c r="B154" s="21" t="s">
        <v>5042</v>
      </c>
      <c r="C154" s="21" t="s">
        <v>5043</v>
      </c>
      <c r="D154" s="614"/>
      <c r="E154" s="24"/>
      <c r="F154" s="21" t="s">
        <v>5044</v>
      </c>
      <c r="G154" s="608"/>
      <c r="H154" s="509"/>
      <c r="I154" s="509"/>
    </row>
    <row r="155" spans="1:9" ht="90" hidden="1">
      <c r="A155" s="121" t="s">
        <v>5045</v>
      </c>
      <c r="B155" s="21" t="s">
        <v>5046</v>
      </c>
      <c r="C155" s="21" t="s">
        <v>5047</v>
      </c>
      <c r="D155" s="614"/>
      <c r="E155" s="24"/>
      <c r="F155" s="21" t="s">
        <v>5048</v>
      </c>
      <c r="G155" s="608"/>
      <c r="H155" s="509"/>
      <c r="I155" s="509"/>
    </row>
    <row r="156" spans="1:9" ht="150" hidden="1">
      <c r="A156" s="121" t="s">
        <v>5049</v>
      </c>
      <c r="B156" s="21" t="s">
        <v>5050</v>
      </c>
      <c r="C156" s="21" t="s">
        <v>5051</v>
      </c>
      <c r="D156" s="614"/>
      <c r="E156" s="24"/>
      <c r="F156" s="21" t="s">
        <v>5052</v>
      </c>
      <c r="G156" s="608"/>
      <c r="H156" s="509"/>
      <c r="I156" s="509"/>
    </row>
    <row r="157" spans="1:9" ht="30" hidden="1">
      <c r="A157" s="121" t="s">
        <v>5053</v>
      </c>
      <c r="B157" s="21" t="s">
        <v>5054</v>
      </c>
      <c r="C157" s="24"/>
      <c r="D157" s="642"/>
      <c r="E157" s="25"/>
      <c r="F157" s="24"/>
      <c r="G157" s="608"/>
      <c r="H157" s="509"/>
      <c r="I157" s="509"/>
    </row>
    <row r="158" spans="1:9" ht="60">
      <c r="A158" s="18" t="s">
        <v>5055</v>
      </c>
      <c r="B158" s="29" t="s">
        <v>5056</v>
      </c>
      <c r="C158" s="29" t="s">
        <v>1678</v>
      </c>
      <c r="D158" s="640">
        <v>2</v>
      </c>
      <c r="E158" s="22" t="s">
        <v>120</v>
      </c>
      <c r="F158" s="605"/>
      <c r="G158" s="606"/>
    </row>
    <row r="159" spans="1:9" ht="75" hidden="1">
      <c r="A159" s="121" t="s">
        <v>5057</v>
      </c>
      <c r="B159" s="21" t="s">
        <v>5058</v>
      </c>
      <c r="C159" s="21" t="s">
        <v>5059</v>
      </c>
      <c r="D159" s="614"/>
      <c r="E159" s="24"/>
      <c r="F159" s="21" t="s">
        <v>5060</v>
      </c>
      <c r="G159" s="608"/>
      <c r="H159" s="509"/>
      <c r="I159" s="509"/>
    </row>
    <row r="160" spans="1:9" ht="165" hidden="1">
      <c r="A160" s="121" t="s">
        <v>5061</v>
      </c>
      <c r="B160" s="21" t="s">
        <v>5062</v>
      </c>
      <c r="C160" s="21" t="s">
        <v>5063</v>
      </c>
      <c r="D160" s="614"/>
      <c r="E160" s="24"/>
      <c r="F160" s="21" t="s">
        <v>5064</v>
      </c>
      <c r="G160" s="608"/>
      <c r="H160" s="509"/>
      <c r="I160" s="509"/>
    </row>
    <row r="161" spans="1:9" ht="135" hidden="1">
      <c r="A161" s="121" t="s">
        <v>5065</v>
      </c>
      <c r="B161" s="21" t="s">
        <v>5066</v>
      </c>
      <c r="C161" s="21" t="s">
        <v>5067</v>
      </c>
      <c r="D161" s="614"/>
      <c r="E161" s="24"/>
      <c r="F161" s="21" t="s">
        <v>5068</v>
      </c>
      <c r="G161" s="608"/>
      <c r="H161" s="509"/>
      <c r="I161" s="509"/>
    </row>
    <row r="162" spans="1:9" ht="45" hidden="1">
      <c r="A162" s="121" t="s">
        <v>5069</v>
      </c>
      <c r="B162" s="21" t="s">
        <v>5070</v>
      </c>
      <c r="C162" s="21" t="s">
        <v>5071</v>
      </c>
      <c r="D162" s="615"/>
      <c r="E162" s="8"/>
      <c r="F162" s="21" t="s">
        <v>5072</v>
      </c>
      <c r="G162" s="608"/>
      <c r="H162" s="509"/>
      <c r="I162" s="509"/>
    </row>
    <row r="163" spans="1:9" ht="18.75">
      <c r="A163" s="106"/>
      <c r="B163" s="951" t="s">
        <v>1143</v>
      </c>
      <c r="C163" s="951"/>
      <c r="D163" s="951"/>
      <c r="E163" s="951"/>
      <c r="F163" s="951"/>
      <c r="G163" s="951"/>
      <c r="H163" s="11">
        <f>H164+H186+H192+H198+H205+H215+H227</f>
        <v>130</v>
      </c>
      <c r="I163" s="11">
        <f>I164+I186+I192+I198+I205+I215+I227</f>
        <v>130</v>
      </c>
    </row>
    <row r="164" spans="1:9" ht="40.15" customHeight="1">
      <c r="A164" s="234" t="s">
        <v>1142</v>
      </c>
      <c r="B164" s="879" t="s">
        <v>1141</v>
      </c>
      <c r="C164" s="880"/>
      <c r="D164" s="880"/>
      <c r="E164" s="880"/>
      <c r="F164" s="880"/>
      <c r="G164" s="881"/>
      <c r="H164" s="11">
        <f>SUM(D165:D185)</f>
        <v>42</v>
      </c>
      <c r="I164" s="11">
        <f>COUNT(D165:D185)*2</f>
        <v>42</v>
      </c>
    </row>
    <row r="165" spans="1:9" ht="31.5">
      <c r="A165" s="18" t="s">
        <v>1140</v>
      </c>
      <c r="B165" s="41" t="s">
        <v>1139</v>
      </c>
      <c r="C165" s="21" t="s">
        <v>1772</v>
      </c>
      <c r="D165" s="23">
        <v>2</v>
      </c>
      <c r="E165" s="25" t="s">
        <v>156</v>
      </c>
      <c r="F165" s="16" t="s">
        <v>1771</v>
      </c>
      <c r="G165" s="23"/>
    </row>
    <row r="166" spans="1:9" ht="60">
      <c r="A166" s="18" t="s">
        <v>1134</v>
      </c>
      <c r="B166" s="67" t="s">
        <v>1133</v>
      </c>
      <c r="C166" s="21" t="s">
        <v>1770</v>
      </c>
      <c r="D166" s="23">
        <v>2</v>
      </c>
      <c r="E166" s="25" t="s">
        <v>156</v>
      </c>
      <c r="F166" s="24"/>
      <c r="G166" s="23"/>
    </row>
    <row r="167" spans="1:9" ht="45">
      <c r="A167" s="18"/>
      <c r="B167" s="67"/>
      <c r="C167" s="21" t="s">
        <v>1769</v>
      </c>
      <c r="D167" s="23">
        <v>2</v>
      </c>
      <c r="E167" s="25" t="s">
        <v>156</v>
      </c>
      <c r="F167" s="24"/>
      <c r="G167" s="23"/>
    </row>
    <row r="168" spans="1:9">
      <c r="A168" s="18"/>
      <c r="B168" s="67"/>
      <c r="C168" s="21" t="s">
        <v>1767</v>
      </c>
      <c r="D168" s="23">
        <v>2</v>
      </c>
      <c r="E168" s="25" t="s">
        <v>156</v>
      </c>
      <c r="F168" s="24"/>
      <c r="G168" s="23"/>
    </row>
    <row r="169" spans="1:9">
      <c r="A169" s="18"/>
      <c r="B169" s="67"/>
      <c r="C169" s="540" t="s">
        <v>1766</v>
      </c>
      <c r="D169" s="23">
        <v>2</v>
      </c>
      <c r="E169" s="25" t="s">
        <v>156</v>
      </c>
      <c r="F169" s="24"/>
      <c r="G169" s="23"/>
    </row>
    <row r="170" spans="1:9">
      <c r="A170" s="18"/>
      <c r="B170" s="67"/>
      <c r="C170" s="21" t="s">
        <v>1765</v>
      </c>
      <c r="D170" s="23">
        <v>2</v>
      </c>
      <c r="E170" s="25" t="s">
        <v>156</v>
      </c>
      <c r="F170" s="24"/>
      <c r="G170" s="23"/>
    </row>
    <row r="171" spans="1:9" ht="30">
      <c r="A171" s="18"/>
      <c r="B171" s="67"/>
      <c r="C171" s="21" t="s">
        <v>1764</v>
      </c>
      <c r="D171" s="23">
        <v>2</v>
      </c>
      <c r="E171" s="25" t="s">
        <v>156</v>
      </c>
      <c r="F171" s="24"/>
      <c r="G171" s="23"/>
    </row>
    <row r="172" spans="1:9" ht="30">
      <c r="A172" s="18"/>
      <c r="B172" s="67"/>
      <c r="C172" s="21" t="s">
        <v>1763</v>
      </c>
      <c r="D172" s="23">
        <v>2</v>
      </c>
      <c r="E172" s="25" t="s">
        <v>156</v>
      </c>
      <c r="F172" s="24"/>
      <c r="G172" s="23"/>
    </row>
    <row r="173" spans="1:9" ht="31.5">
      <c r="A173" s="18" t="s">
        <v>1122</v>
      </c>
      <c r="B173" s="41" t="s">
        <v>1121</v>
      </c>
      <c r="C173" s="21" t="s">
        <v>1762</v>
      </c>
      <c r="D173" s="23">
        <v>2</v>
      </c>
      <c r="E173" s="25" t="s">
        <v>156</v>
      </c>
      <c r="F173" s="21"/>
      <c r="G173" s="23"/>
    </row>
    <row r="174" spans="1:9">
      <c r="A174" s="18"/>
      <c r="B174" s="41"/>
      <c r="C174" s="21" t="s">
        <v>1761</v>
      </c>
      <c r="D174" s="23">
        <v>2</v>
      </c>
      <c r="E174" s="25" t="s">
        <v>156</v>
      </c>
      <c r="F174" s="21"/>
      <c r="G174" s="23"/>
    </row>
    <row r="175" spans="1:9">
      <c r="A175" s="18"/>
      <c r="B175" s="41"/>
      <c r="C175" s="21" t="s">
        <v>1760</v>
      </c>
      <c r="D175" s="23">
        <v>2</v>
      </c>
      <c r="E175" s="25" t="s">
        <v>156</v>
      </c>
      <c r="F175" s="21"/>
      <c r="G175" s="23"/>
    </row>
    <row r="176" spans="1:9">
      <c r="A176" s="18"/>
      <c r="B176" s="41"/>
      <c r="C176" s="21" t="s">
        <v>1759</v>
      </c>
      <c r="D176" s="23">
        <v>2</v>
      </c>
      <c r="E176" s="25" t="s">
        <v>156</v>
      </c>
      <c r="F176" s="21"/>
      <c r="G176" s="23"/>
    </row>
    <row r="177" spans="1:9">
      <c r="A177" s="18"/>
      <c r="B177" s="41"/>
      <c r="C177" s="21" t="s">
        <v>1758</v>
      </c>
      <c r="D177" s="23">
        <v>2</v>
      </c>
      <c r="E177" s="25" t="s">
        <v>156</v>
      </c>
      <c r="F177" s="21"/>
      <c r="G177" s="23"/>
    </row>
    <row r="178" spans="1:9">
      <c r="A178" s="18"/>
      <c r="B178" s="41"/>
      <c r="C178" s="21" t="s">
        <v>1757</v>
      </c>
      <c r="D178" s="23">
        <v>2</v>
      </c>
      <c r="E178" s="25" t="s">
        <v>156</v>
      </c>
      <c r="F178" s="21" t="s">
        <v>1756</v>
      </c>
      <c r="G178" s="23"/>
    </row>
    <row r="179" spans="1:9">
      <c r="A179" s="18"/>
      <c r="B179" s="41"/>
      <c r="C179" s="540" t="s">
        <v>1755</v>
      </c>
      <c r="D179" s="23">
        <v>2</v>
      </c>
      <c r="E179" s="25" t="s">
        <v>156</v>
      </c>
      <c r="G179" s="23"/>
    </row>
    <row r="180" spans="1:9">
      <c r="A180" s="18"/>
      <c r="B180" s="41"/>
      <c r="C180" s="24" t="s">
        <v>4937</v>
      </c>
      <c r="D180" s="23">
        <v>2</v>
      </c>
      <c r="E180" s="25" t="s">
        <v>156</v>
      </c>
      <c r="F180" s="24"/>
      <c r="G180" s="23"/>
    </row>
    <row r="181" spans="1:9" ht="102" customHeight="1">
      <c r="A181" s="18" t="s">
        <v>1110</v>
      </c>
      <c r="B181" s="41" t="s">
        <v>1109</v>
      </c>
      <c r="C181" s="21" t="s">
        <v>1754</v>
      </c>
      <c r="D181" s="23">
        <v>2</v>
      </c>
      <c r="E181" s="25" t="s">
        <v>156</v>
      </c>
      <c r="F181" s="21" t="s">
        <v>1753</v>
      </c>
      <c r="G181" s="23"/>
    </row>
    <row r="182" spans="1:9" ht="45">
      <c r="A182" s="18"/>
      <c r="B182" s="41"/>
      <c r="C182" s="21" t="s">
        <v>1752</v>
      </c>
      <c r="D182" s="23">
        <v>2</v>
      </c>
      <c r="E182" s="25" t="s">
        <v>156</v>
      </c>
      <c r="F182" s="21" t="s">
        <v>1751</v>
      </c>
      <c r="G182" s="23"/>
    </row>
    <row r="183" spans="1:9" ht="47.25">
      <c r="A183" s="18" t="s">
        <v>1107</v>
      </c>
      <c r="B183" s="41" t="s">
        <v>1106</v>
      </c>
      <c r="C183" s="21" t="s">
        <v>1105</v>
      </c>
      <c r="D183" s="23">
        <v>2</v>
      </c>
      <c r="E183" s="25" t="s">
        <v>156</v>
      </c>
      <c r="F183" s="24"/>
      <c r="G183" s="23"/>
    </row>
    <row r="184" spans="1:9" ht="31.5">
      <c r="A184" s="18" t="s">
        <v>1104</v>
      </c>
      <c r="B184" s="41" t="s">
        <v>1103</v>
      </c>
      <c r="C184" s="29" t="s">
        <v>1821</v>
      </c>
      <c r="D184" s="23">
        <v>2</v>
      </c>
      <c r="E184" s="25" t="s">
        <v>156</v>
      </c>
      <c r="F184" s="24"/>
      <c r="G184" s="23"/>
    </row>
    <row r="185" spans="1:9" ht="78.75">
      <c r="A185" s="18" t="s">
        <v>1100</v>
      </c>
      <c r="B185" s="41" t="s">
        <v>1099</v>
      </c>
      <c r="C185" s="21" t="s">
        <v>1749</v>
      </c>
      <c r="D185" s="23">
        <v>2</v>
      </c>
      <c r="E185" s="25" t="s">
        <v>156</v>
      </c>
      <c r="F185" s="24"/>
      <c r="G185" s="23"/>
    </row>
    <row r="186" spans="1:9" ht="40.15" customHeight="1">
      <c r="A186" s="234" t="s">
        <v>1094</v>
      </c>
      <c r="B186" s="879" t="s">
        <v>1093</v>
      </c>
      <c r="C186" s="880"/>
      <c r="D186" s="880"/>
      <c r="E186" s="880"/>
      <c r="F186" s="880"/>
      <c r="G186" s="881"/>
      <c r="H186" s="11">
        <f>SUM(D187:D191)</f>
        <v>8</v>
      </c>
      <c r="I186" s="11">
        <f>COUNT(D187:D191)*2</f>
        <v>8</v>
      </c>
    </row>
    <row r="187" spans="1:9" ht="90">
      <c r="A187" s="18" t="s">
        <v>1092</v>
      </c>
      <c r="B187" s="67" t="s">
        <v>1091</v>
      </c>
      <c r="C187" s="22" t="s">
        <v>1090</v>
      </c>
      <c r="D187" s="36">
        <v>2</v>
      </c>
      <c r="E187" s="25" t="s">
        <v>156</v>
      </c>
      <c r="F187" s="22" t="s">
        <v>1089</v>
      </c>
      <c r="G187" s="23"/>
    </row>
    <row r="188" spans="1:9" ht="47.25" hidden="1">
      <c r="A188" s="20" t="s">
        <v>1088</v>
      </c>
      <c r="B188" s="67" t="s">
        <v>1087</v>
      </c>
      <c r="C188" s="24"/>
      <c r="D188" s="24"/>
      <c r="E188" s="25"/>
      <c r="F188" s="24"/>
      <c r="G188" s="24"/>
    </row>
    <row r="189" spans="1:9" ht="45">
      <c r="A189" s="18" t="s">
        <v>1086</v>
      </c>
      <c r="B189" s="67" t="s">
        <v>1085</v>
      </c>
      <c r="C189" s="138" t="s">
        <v>4938</v>
      </c>
      <c r="D189" s="36">
        <v>2</v>
      </c>
      <c r="E189" s="25" t="s">
        <v>156</v>
      </c>
      <c r="F189" s="24"/>
      <c r="G189" s="23"/>
    </row>
    <row r="190" spans="1:9" ht="31.5">
      <c r="A190" s="177" t="s">
        <v>1083</v>
      </c>
      <c r="B190" s="162" t="s">
        <v>1082</v>
      </c>
      <c r="C190" s="47" t="s">
        <v>4939</v>
      </c>
      <c r="D190" s="36">
        <v>2</v>
      </c>
      <c r="E190" s="25" t="s">
        <v>156</v>
      </c>
      <c r="F190" s="24"/>
      <c r="G190" s="23"/>
    </row>
    <row r="191" spans="1:9" ht="30">
      <c r="A191" s="177"/>
      <c r="B191" s="84"/>
      <c r="C191" s="47" t="s">
        <v>1080</v>
      </c>
      <c r="D191" s="36">
        <v>2</v>
      </c>
      <c r="E191" s="25" t="s">
        <v>156</v>
      </c>
      <c r="F191" s="24"/>
      <c r="G191" s="23"/>
    </row>
    <row r="192" spans="1:9" ht="40.15" customHeight="1">
      <c r="A192" s="234" t="s">
        <v>1079</v>
      </c>
      <c r="B192" s="879" t="s">
        <v>1078</v>
      </c>
      <c r="C192" s="880"/>
      <c r="D192" s="880"/>
      <c r="E192" s="880"/>
      <c r="F192" s="880"/>
      <c r="G192" s="881"/>
      <c r="H192" s="11">
        <f>SUM(D193:D197)</f>
        <v>10</v>
      </c>
      <c r="I192" s="11">
        <f>COUNT(D193:D197)*2</f>
        <v>10</v>
      </c>
    </row>
    <row r="193" spans="1:9" ht="45">
      <c r="A193" s="18" t="s">
        <v>1077</v>
      </c>
      <c r="B193" s="67" t="s">
        <v>1076</v>
      </c>
      <c r="C193" s="81" t="s">
        <v>4940</v>
      </c>
      <c r="D193" s="23">
        <v>2</v>
      </c>
      <c r="E193" s="25" t="s">
        <v>223</v>
      </c>
      <c r="F193" s="24"/>
      <c r="G193" s="23"/>
    </row>
    <row r="194" spans="1:9" ht="45">
      <c r="A194" s="18"/>
      <c r="B194" s="161"/>
      <c r="C194" s="81" t="s">
        <v>1074</v>
      </c>
      <c r="D194" s="23">
        <v>2</v>
      </c>
      <c r="E194" s="25" t="s">
        <v>156</v>
      </c>
      <c r="F194" s="24"/>
      <c r="G194" s="23"/>
    </row>
    <row r="195" spans="1:9" ht="45">
      <c r="A195" s="18" t="s">
        <v>1073</v>
      </c>
      <c r="B195" s="161" t="s">
        <v>1072</v>
      </c>
      <c r="C195" s="81" t="s">
        <v>4941</v>
      </c>
      <c r="D195" s="23">
        <v>2</v>
      </c>
      <c r="E195" s="25" t="s">
        <v>156</v>
      </c>
      <c r="F195" s="24"/>
      <c r="G195" s="23"/>
    </row>
    <row r="196" spans="1:9" ht="75">
      <c r="A196" s="18"/>
      <c r="B196" s="161"/>
      <c r="C196" s="81" t="s">
        <v>1070</v>
      </c>
      <c r="D196" s="23">
        <v>2</v>
      </c>
      <c r="E196" s="25" t="s">
        <v>178</v>
      </c>
      <c r="F196" s="24"/>
      <c r="G196" s="23"/>
    </row>
    <row r="197" spans="1:9" ht="63">
      <c r="A197" s="18" t="s">
        <v>1069</v>
      </c>
      <c r="B197" s="67" t="s">
        <v>1068</v>
      </c>
      <c r="C197" s="22" t="s">
        <v>1067</v>
      </c>
      <c r="D197" s="23">
        <v>2</v>
      </c>
      <c r="E197" s="25" t="s">
        <v>404</v>
      </c>
      <c r="F197" s="24"/>
      <c r="G197" s="23"/>
    </row>
    <row r="198" spans="1:9" ht="40.15" customHeight="1">
      <c r="A198" s="234" t="s">
        <v>1066</v>
      </c>
      <c r="B198" s="879" t="s">
        <v>1065</v>
      </c>
      <c r="C198" s="880"/>
      <c r="D198" s="880"/>
      <c r="E198" s="880"/>
      <c r="F198" s="880"/>
      <c r="G198" s="881"/>
      <c r="H198" s="11">
        <f>SUM(D199:D204)</f>
        <v>10</v>
      </c>
      <c r="I198" s="11">
        <f>COUNT(D199:D204)*2</f>
        <v>10</v>
      </c>
    </row>
    <row r="199" spans="1:9" ht="31.5">
      <c r="A199" s="18" t="s">
        <v>1064</v>
      </c>
      <c r="B199" s="41" t="s">
        <v>1063</v>
      </c>
      <c r="C199" s="16" t="s">
        <v>4942</v>
      </c>
      <c r="D199" s="23">
        <v>2</v>
      </c>
      <c r="E199" s="13" t="s">
        <v>178</v>
      </c>
      <c r="F199" s="559"/>
      <c r="G199" s="23"/>
    </row>
    <row r="200" spans="1:9" ht="47.25">
      <c r="A200" s="18" t="s">
        <v>1060</v>
      </c>
      <c r="B200" s="41" t="s">
        <v>1059</v>
      </c>
      <c r="C200" s="16" t="s">
        <v>4943</v>
      </c>
      <c r="D200" s="23">
        <v>2</v>
      </c>
      <c r="E200" s="13" t="s">
        <v>178</v>
      </c>
      <c r="F200" s="16"/>
      <c r="G200" s="23"/>
    </row>
    <row r="201" spans="1:9" ht="47.25">
      <c r="A201" s="18" t="s">
        <v>1057</v>
      </c>
      <c r="B201" s="41" t="s">
        <v>1056</v>
      </c>
      <c r="C201" s="24" t="s">
        <v>1820</v>
      </c>
      <c r="D201" s="23">
        <v>2</v>
      </c>
      <c r="E201" s="13" t="s">
        <v>178</v>
      </c>
      <c r="F201" s="21" t="s">
        <v>1819</v>
      </c>
      <c r="G201" s="23"/>
    </row>
    <row r="202" spans="1:9" ht="47.25" hidden="1">
      <c r="A202" s="20" t="s">
        <v>1052</v>
      </c>
      <c r="B202" s="41" t="s">
        <v>1051</v>
      </c>
      <c r="C202" s="24"/>
      <c r="D202" s="24"/>
      <c r="E202" s="13"/>
      <c r="F202" s="24"/>
      <c r="G202" s="24"/>
    </row>
    <row r="203" spans="1:9" ht="45">
      <c r="A203" s="18" t="s">
        <v>1038</v>
      </c>
      <c r="B203" s="41" t="s">
        <v>1037</v>
      </c>
      <c r="C203" s="21" t="s">
        <v>1818</v>
      </c>
      <c r="D203" s="23">
        <v>2</v>
      </c>
      <c r="E203" s="13" t="s">
        <v>178</v>
      </c>
      <c r="F203" s="21" t="s">
        <v>4944</v>
      </c>
      <c r="G203" s="23"/>
    </row>
    <row r="204" spans="1:9">
      <c r="A204" s="18"/>
      <c r="B204" s="41"/>
      <c r="C204" s="21" t="s">
        <v>1744</v>
      </c>
      <c r="D204" s="23">
        <v>2</v>
      </c>
      <c r="E204" s="13" t="s">
        <v>178</v>
      </c>
      <c r="F204" s="21"/>
      <c r="G204" s="23"/>
    </row>
    <row r="205" spans="1:9" ht="40.15" customHeight="1">
      <c r="A205" s="234" t="s">
        <v>1023</v>
      </c>
      <c r="B205" s="879" t="s">
        <v>1631</v>
      </c>
      <c r="C205" s="880"/>
      <c r="D205" s="880"/>
      <c r="E205" s="880"/>
      <c r="F205" s="880"/>
      <c r="G205" s="881"/>
      <c r="H205" s="11">
        <f>SUM(D206:D214)</f>
        <v>18</v>
      </c>
      <c r="I205" s="11">
        <f>COUNT(D206:D214)*2</f>
        <v>18</v>
      </c>
    </row>
    <row r="206" spans="1:9" ht="120">
      <c r="A206" s="18" t="s">
        <v>1021</v>
      </c>
      <c r="B206" s="41" t="s">
        <v>1020</v>
      </c>
      <c r="C206" s="16" t="s">
        <v>4950</v>
      </c>
      <c r="D206" s="23">
        <v>2</v>
      </c>
      <c r="E206" s="25" t="s">
        <v>1008</v>
      </c>
      <c r="F206" s="16" t="s">
        <v>4951</v>
      </c>
      <c r="G206" s="23"/>
    </row>
    <row r="207" spans="1:9" ht="60">
      <c r="A207" s="18"/>
      <c r="B207" s="41"/>
      <c r="C207" s="24" t="s">
        <v>4952</v>
      </c>
      <c r="D207" s="23">
        <v>2</v>
      </c>
      <c r="E207" s="25" t="s">
        <v>1008</v>
      </c>
      <c r="F207" s="16" t="s">
        <v>4953</v>
      </c>
      <c r="G207" s="23"/>
    </row>
    <row r="208" spans="1:9" ht="30">
      <c r="A208" s="18"/>
      <c r="B208" s="41"/>
      <c r="C208" s="16" t="s">
        <v>4954</v>
      </c>
      <c r="D208" s="23">
        <v>2</v>
      </c>
      <c r="E208" s="25" t="s">
        <v>1008</v>
      </c>
      <c r="F208" s="16" t="s">
        <v>4955</v>
      </c>
      <c r="G208" s="23"/>
    </row>
    <row r="209" spans="1:9" ht="90">
      <c r="A209" s="18"/>
      <c r="B209" s="41"/>
      <c r="C209" s="24" t="s">
        <v>4956</v>
      </c>
      <c r="D209" s="23">
        <v>2</v>
      </c>
      <c r="E209" s="25" t="s">
        <v>1008</v>
      </c>
      <c r="F209" s="16" t="s">
        <v>4957</v>
      </c>
      <c r="G209" s="23"/>
    </row>
    <row r="210" spans="1:9" ht="150">
      <c r="A210" s="18"/>
      <c r="B210" s="41"/>
      <c r="C210" s="24" t="s">
        <v>4958</v>
      </c>
      <c r="D210" s="23">
        <v>2</v>
      </c>
      <c r="E210" s="25" t="s">
        <v>1008</v>
      </c>
      <c r="F210" s="16" t="s">
        <v>4959</v>
      </c>
      <c r="G210" s="23"/>
    </row>
    <row r="211" spans="1:9" ht="75">
      <c r="A211" s="18"/>
      <c r="B211" s="41"/>
      <c r="C211" s="24" t="s">
        <v>4960</v>
      </c>
      <c r="D211" s="23">
        <v>2</v>
      </c>
      <c r="E211" s="25" t="s">
        <v>1008</v>
      </c>
      <c r="F211" s="16" t="s">
        <v>4961</v>
      </c>
      <c r="G211" s="23"/>
    </row>
    <row r="212" spans="1:9" ht="90">
      <c r="A212" s="18" t="s">
        <v>1016</v>
      </c>
      <c r="B212" s="41" t="s">
        <v>1015</v>
      </c>
      <c r="C212" s="73" t="s">
        <v>4962</v>
      </c>
      <c r="D212" s="23">
        <v>2</v>
      </c>
      <c r="E212" s="124" t="s">
        <v>1008</v>
      </c>
      <c r="F212" s="73" t="s">
        <v>4963</v>
      </c>
      <c r="G212" s="23"/>
    </row>
    <row r="213" spans="1:9" ht="75">
      <c r="A213" s="18"/>
      <c r="B213" s="41"/>
      <c r="C213" s="16" t="s">
        <v>4964</v>
      </c>
      <c r="D213" s="23">
        <v>2</v>
      </c>
      <c r="E213" s="25" t="s">
        <v>1008</v>
      </c>
      <c r="F213" s="16" t="s">
        <v>4965</v>
      </c>
      <c r="G213" s="23"/>
    </row>
    <row r="214" spans="1:9" ht="47.25">
      <c r="A214" s="18" t="s">
        <v>1011</v>
      </c>
      <c r="B214" s="67" t="s">
        <v>1010</v>
      </c>
      <c r="C214" s="16" t="s">
        <v>1620</v>
      </c>
      <c r="D214" s="23">
        <v>2</v>
      </c>
      <c r="E214" s="25" t="s">
        <v>1008</v>
      </c>
      <c r="F214" s="24"/>
      <c r="G214" s="23"/>
    </row>
    <row r="215" spans="1:9" ht="40.15" customHeight="1">
      <c r="A215" s="234" t="s">
        <v>1007</v>
      </c>
      <c r="B215" s="879" t="s">
        <v>1006</v>
      </c>
      <c r="C215" s="880"/>
      <c r="D215" s="880"/>
      <c r="E215" s="880"/>
      <c r="F215" s="880"/>
      <c r="G215" s="881"/>
      <c r="H215" s="11">
        <f>SUM(D216:D226)</f>
        <v>22</v>
      </c>
      <c r="I215" s="11">
        <f>COUNT(D216:D226)*2</f>
        <v>22</v>
      </c>
    </row>
    <row r="216" spans="1:9" ht="90">
      <c r="A216" s="18" t="s">
        <v>1005</v>
      </c>
      <c r="B216" s="41" t="s">
        <v>1004</v>
      </c>
      <c r="C216" s="28" t="s">
        <v>1003</v>
      </c>
      <c r="D216" s="23">
        <v>2</v>
      </c>
      <c r="E216" s="13" t="s">
        <v>156</v>
      </c>
      <c r="F216" s="16" t="s">
        <v>4966</v>
      </c>
      <c r="G216" s="23"/>
    </row>
    <row r="217" spans="1:9" ht="63">
      <c r="A217" s="18" t="s">
        <v>1001</v>
      </c>
      <c r="B217" s="41" t="s">
        <v>1000</v>
      </c>
      <c r="C217" s="28" t="s">
        <v>4967</v>
      </c>
      <c r="D217" s="23">
        <v>2</v>
      </c>
      <c r="E217" s="13" t="s">
        <v>156</v>
      </c>
      <c r="F217" s="24"/>
      <c r="G217" s="23"/>
    </row>
    <row r="218" spans="1:9" ht="63">
      <c r="A218" s="18" t="s">
        <v>989</v>
      </c>
      <c r="B218" s="41" t="s">
        <v>988</v>
      </c>
      <c r="C218" s="134" t="s">
        <v>1619</v>
      </c>
      <c r="D218" s="23">
        <v>2</v>
      </c>
      <c r="E218" s="13" t="s">
        <v>156</v>
      </c>
      <c r="F218" s="24" t="s">
        <v>1816</v>
      </c>
      <c r="G218" s="23"/>
    </row>
    <row r="219" spans="1:9" ht="180">
      <c r="A219" s="18" t="s">
        <v>985</v>
      </c>
      <c r="B219" s="41" t="s">
        <v>984</v>
      </c>
      <c r="C219" s="28" t="s">
        <v>1815</v>
      </c>
      <c r="D219" s="23">
        <v>2</v>
      </c>
      <c r="E219" s="13" t="s">
        <v>156</v>
      </c>
      <c r="F219" s="16" t="s">
        <v>4968</v>
      </c>
      <c r="G219" s="23"/>
    </row>
    <row r="220" spans="1:9" ht="45">
      <c r="A220" s="18" t="s">
        <v>983</v>
      </c>
      <c r="B220" s="41" t="s">
        <v>982</v>
      </c>
      <c r="C220" s="28" t="s">
        <v>981</v>
      </c>
      <c r="D220" s="23">
        <v>2</v>
      </c>
      <c r="E220" s="13" t="s">
        <v>156</v>
      </c>
      <c r="F220" s="22" t="s">
        <v>1618</v>
      </c>
      <c r="G220" s="23"/>
    </row>
    <row r="221" spans="1:9" ht="45">
      <c r="A221" s="18" t="s">
        <v>979</v>
      </c>
      <c r="B221" s="41" t="s">
        <v>978</v>
      </c>
      <c r="C221" s="28" t="s">
        <v>977</v>
      </c>
      <c r="D221" s="23">
        <v>2</v>
      </c>
      <c r="E221" s="13" t="s">
        <v>156</v>
      </c>
      <c r="F221" s="22" t="s">
        <v>976</v>
      </c>
      <c r="G221" s="23"/>
    </row>
    <row r="222" spans="1:9" ht="31.5">
      <c r="A222" s="18"/>
      <c r="B222" s="41"/>
      <c r="C222" s="28" t="s">
        <v>975</v>
      </c>
      <c r="D222" s="23">
        <v>2</v>
      </c>
      <c r="E222" s="13" t="s">
        <v>156</v>
      </c>
      <c r="F222" s="22" t="s">
        <v>974</v>
      </c>
      <c r="G222" s="23"/>
    </row>
    <row r="223" spans="1:9" ht="47.25">
      <c r="A223" s="18" t="s">
        <v>973</v>
      </c>
      <c r="B223" s="41" t="s">
        <v>972</v>
      </c>
      <c r="C223" s="16" t="s">
        <v>1814</v>
      </c>
      <c r="D223" s="23">
        <v>2</v>
      </c>
      <c r="E223" s="13" t="s">
        <v>156</v>
      </c>
      <c r="F223" s="21"/>
      <c r="G223" s="23"/>
    </row>
    <row r="224" spans="1:9" ht="45">
      <c r="A224" s="18"/>
      <c r="B224" s="24"/>
      <c r="C224" s="29" t="s">
        <v>1740</v>
      </c>
      <c r="D224" s="23">
        <v>2</v>
      </c>
      <c r="E224" s="13" t="s">
        <v>156</v>
      </c>
      <c r="F224" s="21" t="s">
        <v>1813</v>
      </c>
      <c r="G224" s="23"/>
    </row>
    <row r="225" spans="1:9" ht="45">
      <c r="A225" s="18"/>
      <c r="B225" s="24"/>
      <c r="C225" s="24" t="s">
        <v>1738</v>
      </c>
      <c r="D225" s="23">
        <v>2</v>
      </c>
      <c r="E225" s="13" t="s">
        <v>156</v>
      </c>
      <c r="F225" s="102" t="s">
        <v>1812</v>
      </c>
      <c r="G225" s="23"/>
    </row>
    <row r="226" spans="1:9" ht="45">
      <c r="A226" s="560"/>
      <c r="B226" s="24"/>
      <c r="C226" s="21" t="s">
        <v>1736</v>
      </c>
      <c r="D226" s="23">
        <v>2</v>
      </c>
      <c r="E226" s="13" t="s">
        <v>156</v>
      </c>
      <c r="F226" s="21" t="s">
        <v>1735</v>
      </c>
      <c r="G226" s="23"/>
    </row>
    <row r="227" spans="1:9">
      <c r="A227" s="482" t="s">
        <v>5073</v>
      </c>
      <c r="B227" s="753" t="s">
        <v>5074</v>
      </c>
      <c r="C227" s="754"/>
      <c r="D227" s="754"/>
      <c r="E227" s="754"/>
      <c r="F227" s="754"/>
      <c r="G227" s="760"/>
      <c r="H227" s="11">
        <f>SUM(D228:D244)</f>
        <v>20</v>
      </c>
      <c r="I227" s="11">
        <f>COUNT(D228:D244)*2</f>
        <v>20</v>
      </c>
    </row>
    <row r="228" spans="1:9" ht="135">
      <c r="A228" s="482" t="s">
        <v>5075</v>
      </c>
      <c r="B228" s="29" t="s">
        <v>5076</v>
      </c>
      <c r="C228" s="29" t="s">
        <v>5077</v>
      </c>
      <c r="D228" s="668">
        <v>2</v>
      </c>
      <c r="E228" s="25" t="s">
        <v>120</v>
      </c>
      <c r="F228" s="29" t="s">
        <v>5078</v>
      </c>
      <c r="G228" s="606"/>
    </row>
    <row r="229" spans="1:9" ht="105">
      <c r="A229" s="482" t="s">
        <v>5079</v>
      </c>
      <c r="B229" s="29" t="s">
        <v>5080</v>
      </c>
      <c r="C229" s="29" t="s">
        <v>5081</v>
      </c>
      <c r="D229" s="669">
        <v>2</v>
      </c>
      <c r="E229" s="25" t="s">
        <v>120</v>
      </c>
      <c r="F229" s="29" t="s">
        <v>5082</v>
      </c>
      <c r="G229" s="606"/>
    </row>
    <row r="230" spans="1:9" ht="90" hidden="1">
      <c r="A230" s="616" t="s">
        <v>5083</v>
      </c>
      <c r="B230" s="21" t="s">
        <v>5084</v>
      </c>
      <c r="C230" s="21" t="s">
        <v>5085</v>
      </c>
      <c r="D230" s="614"/>
      <c r="E230" s="24"/>
      <c r="F230" s="21" t="s">
        <v>5086</v>
      </c>
      <c r="G230" s="608"/>
      <c r="H230" s="509"/>
      <c r="I230" s="509"/>
    </row>
    <row r="231" spans="1:9" ht="120" hidden="1">
      <c r="A231" s="616" t="s">
        <v>5087</v>
      </c>
      <c r="B231" s="21" t="s">
        <v>5088</v>
      </c>
      <c r="C231" s="21" t="s">
        <v>5089</v>
      </c>
      <c r="D231" s="614"/>
      <c r="E231" s="24"/>
      <c r="F231" s="21" t="s">
        <v>5090</v>
      </c>
      <c r="G231" s="608"/>
      <c r="H231" s="509"/>
      <c r="I231" s="509"/>
    </row>
    <row r="232" spans="1:9" ht="105" hidden="1">
      <c r="A232" s="616" t="s">
        <v>5091</v>
      </c>
      <c r="B232" s="619" t="s">
        <v>5092</v>
      </c>
      <c r="C232" s="619" t="s">
        <v>5093</v>
      </c>
      <c r="D232" s="614"/>
      <c r="E232" s="24"/>
      <c r="F232" s="21" t="s">
        <v>5094</v>
      </c>
      <c r="G232" s="608"/>
      <c r="H232" s="509"/>
      <c r="I232" s="509"/>
    </row>
    <row r="233" spans="1:9" ht="135" hidden="1">
      <c r="A233" s="616" t="s">
        <v>5095</v>
      </c>
      <c r="B233" s="21" t="s">
        <v>5096</v>
      </c>
      <c r="C233" s="21" t="s">
        <v>5097</v>
      </c>
      <c r="D233" s="614"/>
      <c r="E233" s="24"/>
      <c r="F233" s="21" t="s">
        <v>5098</v>
      </c>
      <c r="G233" s="608"/>
      <c r="H233" s="509"/>
      <c r="I233" s="509"/>
    </row>
    <row r="234" spans="1:9" ht="195" hidden="1">
      <c r="A234" s="616" t="s">
        <v>5099</v>
      </c>
      <c r="B234" s="21" t="s">
        <v>5100</v>
      </c>
      <c r="C234" s="21" t="s">
        <v>5101</v>
      </c>
      <c r="D234" s="614"/>
      <c r="E234" s="24"/>
      <c r="F234" s="21" t="s">
        <v>5102</v>
      </c>
      <c r="G234" s="608"/>
      <c r="H234" s="509"/>
      <c r="I234" s="509"/>
    </row>
    <row r="235" spans="1:9" ht="180" hidden="1">
      <c r="A235" s="616" t="s">
        <v>5103</v>
      </c>
      <c r="B235" s="21" t="s">
        <v>5104</v>
      </c>
      <c r="C235" s="21" t="s">
        <v>5105</v>
      </c>
      <c r="D235" s="614"/>
      <c r="E235" s="24"/>
      <c r="F235" s="21" t="s">
        <v>5106</v>
      </c>
      <c r="G235" s="608"/>
      <c r="H235" s="509"/>
      <c r="I235" s="509"/>
    </row>
    <row r="236" spans="1:9" ht="45">
      <c r="A236" s="18" t="s">
        <v>5107</v>
      </c>
      <c r="B236" s="29" t="s">
        <v>5108</v>
      </c>
      <c r="C236" s="25" t="s">
        <v>4945</v>
      </c>
      <c r="D236" s="515">
        <v>2</v>
      </c>
      <c r="E236" s="25" t="s">
        <v>106</v>
      </c>
      <c r="F236" s="29"/>
      <c r="G236" s="23"/>
    </row>
    <row r="237" spans="1:9" ht="30">
      <c r="A237" s="18"/>
      <c r="B237" s="25"/>
      <c r="C237" s="29" t="s">
        <v>4946</v>
      </c>
      <c r="D237" s="515">
        <v>2</v>
      </c>
      <c r="E237" s="25" t="s">
        <v>106</v>
      </c>
      <c r="F237" s="29"/>
      <c r="G237" s="23"/>
    </row>
    <row r="238" spans="1:9" ht="15">
      <c r="A238" s="18"/>
      <c r="B238" s="25"/>
      <c r="C238" s="25" t="s">
        <v>4947</v>
      </c>
      <c r="D238" s="515">
        <v>2</v>
      </c>
      <c r="E238" s="25" t="s">
        <v>106</v>
      </c>
      <c r="F238" s="29"/>
      <c r="G238" s="23"/>
    </row>
    <row r="239" spans="1:9" ht="15">
      <c r="A239" s="18"/>
      <c r="B239" s="25"/>
      <c r="C239" s="29" t="s">
        <v>1743</v>
      </c>
      <c r="D239" s="515">
        <v>2</v>
      </c>
      <c r="E239" s="25" t="s">
        <v>106</v>
      </c>
      <c r="F239" s="29"/>
      <c r="G239" s="23"/>
    </row>
    <row r="240" spans="1:9" ht="30">
      <c r="A240" s="18"/>
      <c r="B240" s="25"/>
      <c r="C240" s="113" t="s">
        <v>1032</v>
      </c>
      <c r="D240" s="515">
        <v>2</v>
      </c>
      <c r="E240" s="25" t="s">
        <v>106</v>
      </c>
      <c r="F240" s="29"/>
      <c r="G240" s="23"/>
    </row>
    <row r="241" spans="1:9" ht="15">
      <c r="A241" s="18"/>
      <c r="B241" s="25"/>
      <c r="C241" s="113" t="s">
        <v>4948</v>
      </c>
      <c r="D241" s="515">
        <v>2</v>
      </c>
      <c r="E241" s="25" t="s">
        <v>106</v>
      </c>
      <c r="F241" s="29"/>
      <c r="G241" s="23"/>
    </row>
    <row r="242" spans="1:9" ht="120">
      <c r="A242" s="482" t="s">
        <v>5109</v>
      </c>
      <c r="B242" s="29" t="s">
        <v>5110</v>
      </c>
      <c r="C242" s="29" t="s">
        <v>1817</v>
      </c>
      <c r="D242" s="515">
        <v>2</v>
      </c>
      <c r="E242" s="25" t="s">
        <v>106</v>
      </c>
      <c r="F242" s="29" t="s">
        <v>5111</v>
      </c>
      <c r="G242" s="23"/>
    </row>
    <row r="243" spans="1:9" ht="120">
      <c r="A243" s="18"/>
      <c r="B243" s="25"/>
      <c r="C243" s="113" t="s">
        <v>4949</v>
      </c>
      <c r="D243" s="515">
        <v>2</v>
      </c>
      <c r="E243" s="25" t="s">
        <v>5307</v>
      </c>
      <c r="F243" s="29" t="s">
        <v>5111</v>
      </c>
      <c r="G243" s="23"/>
    </row>
    <row r="244" spans="1:9" ht="105" hidden="1">
      <c r="A244" s="616" t="s">
        <v>5112</v>
      </c>
      <c r="B244" s="21" t="s">
        <v>5113</v>
      </c>
      <c r="C244" s="21" t="s">
        <v>5114</v>
      </c>
      <c r="D244" s="614"/>
      <c r="E244" s="24"/>
      <c r="F244" s="21" t="s">
        <v>5115</v>
      </c>
      <c r="G244" s="23"/>
      <c r="H244" s="509"/>
      <c r="I244" s="509"/>
    </row>
    <row r="245" spans="1:9" ht="18.75">
      <c r="A245" s="106"/>
      <c r="B245" s="951" t="s">
        <v>966</v>
      </c>
      <c r="C245" s="951"/>
      <c r="D245" s="951"/>
      <c r="E245" s="951"/>
      <c r="F245" s="951"/>
      <c r="G245" s="951"/>
      <c r="H245" s="11">
        <f>H246+H251+H266+H279+H292+H296+H301+H316+H321</f>
        <v>106</v>
      </c>
      <c r="I245" s="11">
        <f>I246+I251+I266+I279+I292+I296+I301+I316+I321</f>
        <v>106</v>
      </c>
    </row>
    <row r="246" spans="1:9" ht="40.15" customHeight="1">
      <c r="A246" s="144" t="s">
        <v>965</v>
      </c>
      <c r="B246" s="879" t="s">
        <v>964</v>
      </c>
      <c r="C246" s="880"/>
      <c r="D246" s="880"/>
      <c r="E246" s="880"/>
      <c r="F246" s="880"/>
      <c r="G246" s="881"/>
      <c r="H246" s="11">
        <f>SUM(D247:D249)</f>
        <v>6</v>
      </c>
      <c r="I246" s="11">
        <f>COUNT(D247:D249)*2</f>
        <v>6</v>
      </c>
    </row>
    <row r="247" spans="1:9" ht="47.25">
      <c r="A247" s="18" t="s">
        <v>963</v>
      </c>
      <c r="B247" s="67" t="s">
        <v>962</v>
      </c>
      <c r="C247" s="22" t="s">
        <v>961</v>
      </c>
      <c r="D247" s="23">
        <v>2</v>
      </c>
      <c r="E247" s="25" t="s">
        <v>106</v>
      </c>
      <c r="F247" s="24"/>
      <c r="G247" s="23"/>
    </row>
    <row r="248" spans="1:9" ht="45">
      <c r="A248" s="18"/>
      <c r="B248" s="67"/>
      <c r="C248" s="29" t="s">
        <v>960</v>
      </c>
      <c r="D248" s="23">
        <v>2</v>
      </c>
      <c r="E248" s="25" t="s">
        <v>106</v>
      </c>
      <c r="F248" s="24"/>
      <c r="G248" s="23"/>
    </row>
    <row r="249" spans="1:9" ht="47.25">
      <c r="A249" s="18" t="s">
        <v>959</v>
      </c>
      <c r="B249" s="41" t="s">
        <v>958</v>
      </c>
      <c r="C249" s="22" t="s">
        <v>957</v>
      </c>
      <c r="D249" s="23">
        <v>2</v>
      </c>
      <c r="E249" s="25" t="s">
        <v>956</v>
      </c>
      <c r="F249" s="21" t="s">
        <v>1734</v>
      </c>
      <c r="G249" s="23"/>
    </row>
    <row r="250" spans="1:9" ht="47.25" hidden="1">
      <c r="A250" s="20" t="s">
        <v>954</v>
      </c>
      <c r="B250" s="41" t="s">
        <v>953</v>
      </c>
      <c r="C250" s="21"/>
      <c r="D250" s="25"/>
      <c r="E250" s="25"/>
      <c r="F250" s="22"/>
      <c r="G250" s="24"/>
    </row>
    <row r="251" spans="1:9" ht="40.15" customHeight="1">
      <c r="A251" s="144" t="s">
        <v>952</v>
      </c>
      <c r="B251" s="879" t="s">
        <v>951</v>
      </c>
      <c r="C251" s="880"/>
      <c r="D251" s="880"/>
      <c r="E251" s="880"/>
      <c r="F251" s="880"/>
      <c r="G251" s="881"/>
      <c r="H251" s="11">
        <f>SUM(D252:D264)</f>
        <v>24</v>
      </c>
      <c r="I251" s="11">
        <f>COUNT(D252:D264)*2</f>
        <v>24</v>
      </c>
    </row>
    <row r="252" spans="1:9" ht="60">
      <c r="A252" s="18" t="s">
        <v>950</v>
      </c>
      <c r="B252" s="41" t="s">
        <v>949</v>
      </c>
      <c r="C252" s="21" t="s">
        <v>1733</v>
      </c>
      <c r="D252" s="36">
        <v>2</v>
      </c>
      <c r="E252" s="25" t="s">
        <v>106</v>
      </c>
      <c r="F252" s="21" t="s">
        <v>947</v>
      </c>
      <c r="G252" s="23"/>
    </row>
    <row r="253" spans="1:9" ht="30">
      <c r="A253" s="18"/>
      <c r="B253" s="41"/>
      <c r="C253" s="21" t="s">
        <v>1811</v>
      </c>
      <c r="D253" s="36">
        <v>2</v>
      </c>
      <c r="E253" s="25" t="s">
        <v>1054</v>
      </c>
      <c r="F253" s="22"/>
      <c r="G253" s="23"/>
    </row>
    <row r="254" spans="1:9" ht="31.5" hidden="1">
      <c r="A254" s="20" t="s">
        <v>946</v>
      </c>
      <c r="B254" s="67" t="s">
        <v>945</v>
      </c>
      <c r="D254" s="24"/>
      <c r="E254" s="25"/>
      <c r="F254" s="24"/>
      <c r="G254" s="24"/>
    </row>
    <row r="255" spans="1:9" ht="45">
      <c r="A255" s="18" t="s">
        <v>944</v>
      </c>
      <c r="B255" s="41" t="s">
        <v>943</v>
      </c>
      <c r="C255" s="21" t="s">
        <v>4969</v>
      </c>
      <c r="D255" s="36">
        <v>2</v>
      </c>
      <c r="E255" s="25" t="s">
        <v>156</v>
      </c>
      <c r="F255" s="24"/>
      <c r="G255" s="23"/>
    </row>
    <row r="256" spans="1:9" ht="30">
      <c r="A256" s="18"/>
      <c r="B256" s="41"/>
      <c r="C256" s="21" t="s">
        <v>4970</v>
      </c>
      <c r="D256" s="36">
        <v>2</v>
      </c>
      <c r="E256" s="25" t="s">
        <v>156</v>
      </c>
      <c r="F256" s="24"/>
      <c r="G256" s="23"/>
    </row>
    <row r="257" spans="1:9" ht="31.5">
      <c r="A257" s="18" t="s">
        <v>940</v>
      </c>
      <c r="B257" s="41" t="s">
        <v>939</v>
      </c>
      <c r="C257" s="22" t="s">
        <v>1615</v>
      </c>
      <c r="D257" s="36">
        <v>2</v>
      </c>
      <c r="E257" s="25" t="s">
        <v>178</v>
      </c>
      <c r="F257" s="24"/>
      <c r="G257" s="23"/>
    </row>
    <row r="258" spans="1:9">
      <c r="A258" s="18"/>
      <c r="B258" s="41"/>
      <c r="C258" s="13" t="s">
        <v>937</v>
      </c>
      <c r="D258" s="36">
        <v>2</v>
      </c>
      <c r="E258" s="13" t="s">
        <v>178</v>
      </c>
      <c r="F258" s="24"/>
      <c r="G258" s="23"/>
    </row>
    <row r="259" spans="1:9" ht="45">
      <c r="A259" s="18"/>
      <c r="B259" s="41"/>
      <c r="C259" s="561" t="s">
        <v>936</v>
      </c>
      <c r="D259" s="36">
        <v>2</v>
      </c>
      <c r="E259" s="13" t="s">
        <v>49</v>
      </c>
      <c r="F259" s="24"/>
      <c r="G259" s="23"/>
    </row>
    <row r="260" spans="1:9" ht="47.25">
      <c r="A260" s="18" t="s">
        <v>935</v>
      </c>
      <c r="B260" s="67" t="s">
        <v>934</v>
      </c>
      <c r="C260" s="16" t="s">
        <v>4971</v>
      </c>
      <c r="D260" s="36">
        <v>2</v>
      </c>
      <c r="E260" s="9" t="s">
        <v>106</v>
      </c>
      <c r="F260" s="24"/>
      <c r="G260" s="23"/>
    </row>
    <row r="261" spans="1:9" ht="45">
      <c r="A261" s="18"/>
      <c r="B261" s="67"/>
      <c r="C261" s="16" t="s">
        <v>932</v>
      </c>
      <c r="D261" s="36">
        <v>2</v>
      </c>
      <c r="E261" s="25" t="s">
        <v>120</v>
      </c>
      <c r="F261" s="24"/>
      <c r="G261" s="23"/>
    </row>
    <row r="262" spans="1:9" ht="45">
      <c r="A262" s="18" t="s">
        <v>931</v>
      </c>
      <c r="B262" s="16" t="s">
        <v>930</v>
      </c>
      <c r="C262" s="22" t="s">
        <v>929</v>
      </c>
      <c r="D262" s="36">
        <v>2</v>
      </c>
      <c r="E262" s="25" t="s">
        <v>106</v>
      </c>
      <c r="F262" s="24"/>
      <c r="G262" s="23"/>
    </row>
    <row r="263" spans="1:9" ht="15">
      <c r="A263" s="18"/>
      <c r="B263" s="16"/>
      <c r="C263" s="22" t="s">
        <v>928</v>
      </c>
      <c r="D263" s="36">
        <v>2</v>
      </c>
      <c r="E263" s="25" t="s">
        <v>779</v>
      </c>
      <c r="F263" s="24"/>
      <c r="G263" s="23"/>
    </row>
    <row r="264" spans="1:9" ht="47.25">
      <c r="A264" s="18" t="s">
        <v>927</v>
      </c>
      <c r="B264" s="41" t="s">
        <v>926</v>
      </c>
      <c r="C264" s="29" t="s">
        <v>1614</v>
      </c>
      <c r="D264" s="36">
        <v>2</v>
      </c>
      <c r="E264" s="25" t="s">
        <v>178</v>
      </c>
      <c r="F264" s="22" t="s">
        <v>924</v>
      </c>
      <c r="G264" s="23"/>
    </row>
    <row r="265" spans="1:9" ht="47.25" hidden="1">
      <c r="A265" s="20" t="s">
        <v>921</v>
      </c>
      <c r="B265" s="41" t="s">
        <v>920</v>
      </c>
      <c r="C265" s="24"/>
      <c r="D265" s="24"/>
      <c r="E265" s="25"/>
      <c r="F265" s="24"/>
      <c r="G265" s="24"/>
    </row>
    <row r="266" spans="1:9" ht="40.15" customHeight="1">
      <c r="A266" s="144" t="s">
        <v>919</v>
      </c>
      <c r="B266" s="879" t="s">
        <v>918</v>
      </c>
      <c r="C266" s="880"/>
      <c r="D266" s="880"/>
      <c r="E266" s="880"/>
      <c r="F266" s="880"/>
      <c r="G266" s="881"/>
      <c r="H266" s="11">
        <f>SUM(D267:D278)</f>
        <v>24</v>
      </c>
      <c r="I266" s="11">
        <f>COUNT(D267:D278)*2</f>
        <v>24</v>
      </c>
    </row>
    <row r="267" spans="1:9" ht="47.25">
      <c r="A267" s="18" t="s">
        <v>917</v>
      </c>
      <c r="B267" s="41" t="s">
        <v>916</v>
      </c>
      <c r="C267" s="85" t="s">
        <v>1731</v>
      </c>
      <c r="D267" s="23">
        <v>2</v>
      </c>
      <c r="E267" s="25" t="s">
        <v>156</v>
      </c>
      <c r="F267" s="24"/>
      <c r="G267" s="23"/>
    </row>
    <row r="268" spans="1:9" ht="30">
      <c r="A268" s="18"/>
      <c r="B268" s="41"/>
      <c r="C268" s="85" t="s">
        <v>1730</v>
      </c>
      <c r="D268" s="23">
        <v>2</v>
      </c>
      <c r="E268" s="25" t="s">
        <v>156</v>
      </c>
      <c r="F268" s="24"/>
      <c r="G268" s="23"/>
    </row>
    <row r="269" spans="1:9" ht="47.25">
      <c r="A269" s="18" t="s">
        <v>911</v>
      </c>
      <c r="B269" s="41" t="s">
        <v>910</v>
      </c>
      <c r="C269" s="21" t="s">
        <v>1729</v>
      </c>
      <c r="D269" s="23">
        <v>2</v>
      </c>
      <c r="E269" s="25" t="s">
        <v>1728</v>
      </c>
      <c r="F269" s="24"/>
      <c r="G269" s="23"/>
    </row>
    <row r="270" spans="1:9" ht="30">
      <c r="A270" s="18"/>
      <c r="B270" s="41"/>
      <c r="C270" s="85" t="s">
        <v>4972</v>
      </c>
      <c r="D270" s="23">
        <v>2</v>
      </c>
      <c r="E270" s="25" t="s">
        <v>156</v>
      </c>
      <c r="F270" s="24"/>
      <c r="G270" s="23"/>
    </row>
    <row r="271" spans="1:9" ht="30">
      <c r="A271" s="18"/>
      <c r="B271" s="41"/>
      <c r="C271" s="21" t="s">
        <v>1810</v>
      </c>
      <c r="D271" s="23">
        <v>2</v>
      </c>
      <c r="E271" s="25" t="s">
        <v>223</v>
      </c>
      <c r="F271" s="24"/>
      <c r="G271" s="23"/>
    </row>
    <row r="272" spans="1:9" ht="105">
      <c r="A272" s="18" t="s">
        <v>906</v>
      </c>
      <c r="B272" s="41" t="s">
        <v>905</v>
      </c>
      <c r="C272" s="22" t="s">
        <v>1612</v>
      </c>
      <c r="D272" s="23">
        <v>2</v>
      </c>
      <c r="E272" s="25" t="s">
        <v>903</v>
      </c>
      <c r="F272" s="176" t="s">
        <v>1809</v>
      </c>
      <c r="G272" s="23"/>
    </row>
    <row r="273" spans="1:9" ht="45">
      <c r="A273" s="18"/>
      <c r="B273" s="41"/>
      <c r="C273" s="16" t="s">
        <v>1808</v>
      </c>
      <c r="D273" s="23">
        <v>2</v>
      </c>
      <c r="E273" s="25" t="s">
        <v>110</v>
      </c>
      <c r="F273" s="49" t="s">
        <v>1807</v>
      </c>
      <c r="G273" s="23"/>
    </row>
    <row r="274" spans="1:9" ht="75">
      <c r="A274" s="18"/>
      <c r="B274" s="41"/>
      <c r="C274" s="22" t="s">
        <v>1611</v>
      </c>
      <c r="D274" s="23">
        <v>2</v>
      </c>
      <c r="E274" s="25" t="s">
        <v>110</v>
      </c>
      <c r="F274" s="22" t="s">
        <v>901</v>
      </c>
      <c r="G274" s="23"/>
    </row>
    <row r="275" spans="1:9" ht="30">
      <c r="A275" s="18"/>
      <c r="B275" s="41"/>
      <c r="C275" s="16" t="s">
        <v>1806</v>
      </c>
      <c r="D275" s="23">
        <v>2</v>
      </c>
      <c r="E275" s="25" t="s">
        <v>156</v>
      </c>
      <c r="F275" s="24"/>
      <c r="G275" s="23"/>
    </row>
    <row r="276" spans="1:9" ht="31.5">
      <c r="A276" s="18" t="s">
        <v>900</v>
      </c>
      <c r="B276" s="41" t="s">
        <v>899</v>
      </c>
      <c r="C276" s="47" t="s">
        <v>4973</v>
      </c>
      <c r="D276" s="23">
        <v>2</v>
      </c>
      <c r="E276" s="25" t="s">
        <v>156</v>
      </c>
      <c r="F276" s="24"/>
      <c r="G276" s="23"/>
    </row>
    <row r="277" spans="1:9" ht="30">
      <c r="A277" s="18"/>
      <c r="B277" s="41"/>
      <c r="C277" s="29" t="s">
        <v>4974</v>
      </c>
      <c r="D277" s="23">
        <v>2</v>
      </c>
      <c r="E277" s="9" t="s">
        <v>779</v>
      </c>
      <c r="F277" s="24"/>
      <c r="G277" s="23"/>
    </row>
    <row r="278" spans="1:9" ht="30">
      <c r="A278" s="18" t="s">
        <v>897</v>
      </c>
      <c r="B278" s="73" t="s">
        <v>896</v>
      </c>
      <c r="C278" s="22" t="s">
        <v>1610</v>
      </c>
      <c r="D278" s="23">
        <v>2</v>
      </c>
      <c r="E278" s="25" t="s">
        <v>118</v>
      </c>
      <c r="F278" s="24"/>
      <c r="G278" s="23"/>
    </row>
    <row r="279" spans="1:9" ht="40.15" customHeight="1">
      <c r="A279" s="144" t="s">
        <v>894</v>
      </c>
      <c r="B279" s="879" t="s">
        <v>893</v>
      </c>
      <c r="C279" s="880"/>
      <c r="D279" s="880"/>
      <c r="E279" s="880"/>
      <c r="F279" s="880"/>
      <c r="G279" s="881"/>
      <c r="H279" s="11">
        <f>SUM(D280:D291)</f>
        <v>22</v>
      </c>
      <c r="I279" s="11">
        <f>COUNT(D280:D291)*2</f>
        <v>22</v>
      </c>
    </row>
    <row r="280" spans="1:9" ht="31.5">
      <c r="A280" s="18" t="s">
        <v>892</v>
      </c>
      <c r="B280" s="67" t="s">
        <v>891</v>
      </c>
      <c r="C280" s="21" t="s">
        <v>890</v>
      </c>
      <c r="D280" s="23">
        <v>2</v>
      </c>
      <c r="E280" s="25" t="s">
        <v>156</v>
      </c>
      <c r="F280" s="24"/>
      <c r="G280" s="23"/>
    </row>
    <row r="281" spans="1:9" ht="30">
      <c r="A281" s="18"/>
      <c r="B281" s="67"/>
      <c r="C281" s="21" t="s">
        <v>889</v>
      </c>
      <c r="D281" s="23">
        <v>2</v>
      </c>
      <c r="E281" s="25" t="s">
        <v>156</v>
      </c>
      <c r="F281" s="24"/>
      <c r="G281" s="23"/>
    </row>
    <row r="282" spans="1:9" ht="45">
      <c r="A282" s="18" t="s">
        <v>888</v>
      </c>
      <c r="B282" s="41" t="s">
        <v>887</v>
      </c>
      <c r="C282" s="21" t="s">
        <v>886</v>
      </c>
      <c r="D282" s="23">
        <v>2</v>
      </c>
      <c r="E282" s="25" t="s">
        <v>156</v>
      </c>
      <c r="F282" s="21" t="s">
        <v>885</v>
      </c>
      <c r="G282" s="23"/>
    </row>
    <row r="283" spans="1:9" ht="30">
      <c r="A283" s="18"/>
      <c r="B283" s="41"/>
      <c r="C283" s="22" t="s">
        <v>884</v>
      </c>
      <c r="D283" s="23">
        <v>2</v>
      </c>
      <c r="E283" s="25" t="s">
        <v>156</v>
      </c>
      <c r="F283" s="22"/>
      <c r="G283" s="23"/>
    </row>
    <row r="284" spans="1:9" ht="30">
      <c r="A284" s="18"/>
      <c r="B284" s="67"/>
      <c r="C284" s="16" t="s">
        <v>883</v>
      </c>
      <c r="D284" s="23">
        <v>2</v>
      </c>
      <c r="E284" s="25" t="s">
        <v>156</v>
      </c>
      <c r="F284" s="22"/>
      <c r="G284" s="23"/>
    </row>
    <row r="285" spans="1:9" ht="31.5">
      <c r="A285" s="18" t="s">
        <v>882</v>
      </c>
      <c r="B285" s="41" t="s">
        <v>881</v>
      </c>
      <c r="C285" s="118" t="s">
        <v>880</v>
      </c>
      <c r="D285" s="23">
        <v>2</v>
      </c>
      <c r="E285" s="25" t="s">
        <v>156</v>
      </c>
      <c r="F285" s="24"/>
      <c r="G285" s="23"/>
    </row>
    <row r="286" spans="1:9" ht="30">
      <c r="A286" s="18"/>
      <c r="B286" s="41"/>
      <c r="C286" s="21" t="s">
        <v>879</v>
      </c>
      <c r="D286" s="23">
        <v>2</v>
      </c>
      <c r="E286" s="25" t="s">
        <v>156</v>
      </c>
      <c r="F286" s="24"/>
      <c r="G286" s="23"/>
    </row>
    <row r="287" spans="1:9" ht="30">
      <c r="A287" s="18"/>
      <c r="B287" s="41"/>
      <c r="C287" s="21" t="s">
        <v>878</v>
      </c>
      <c r="D287" s="23">
        <v>2</v>
      </c>
      <c r="E287" s="25" t="s">
        <v>156</v>
      </c>
      <c r="F287" s="24"/>
      <c r="G287" s="23"/>
    </row>
    <row r="288" spans="1:9">
      <c r="A288" s="18"/>
      <c r="B288" s="41"/>
      <c r="C288" s="21" t="s">
        <v>877</v>
      </c>
      <c r="D288" s="23">
        <v>2</v>
      </c>
      <c r="E288" s="25" t="s">
        <v>156</v>
      </c>
      <c r="F288" s="24"/>
      <c r="G288" s="23"/>
    </row>
    <row r="289" spans="1:9" ht="31.5" hidden="1">
      <c r="A289" s="20" t="s">
        <v>876</v>
      </c>
      <c r="B289" s="41" t="s">
        <v>875</v>
      </c>
      <c r="C289" s="24"/>
      <c r="D289" s="24"/>
      <c r="E289" s="25"/>
      <c r="F289" s="24"/>
      <c r="G289" s="24"/>
    </row>
    <row r="290" spans="1:9" ht="31.5">
      <c r="A290" s="18" t="s">
        <v>874</v>
      </c>
      <c r="B290" s="41" t="s">
        <v>873</v>
      </c>
      <c r="C290" s="21" t="s">
        <v>1725</v>
      </c>
      <c r="D290" s="23">
        <v>2</v>
      </c>
      <c r="E290" s="25" t="s">
        <v>156</v>
      </c>
      <c r="F290" s="24"/>
      <c r="G290" s="23"/>
    </row>
    <row r="291" spans="1:9" ht="47.25">
      <c r="A291" s="18" t="s">
        <v>871</v>
      </c>
      <c r="B291" s="41" t="s">
        <v>870</v>
      </c>
      <c r="C291" s="29" t="s">
        <v>869</v>
      </c>
      <c r="D291" s="23">
        <v>2</v>
      </c>
      <c r="E291" s="25" t="s">
        <v>156</v>
      </c>
      <c r="F291" s="24"/>
      <c r="G291" s="23"/>
    </row>
    <row r="292" spans="1:9" ht="40.15" customHeight="1">
      <c r="A292" s="320" t="s">
        <v>868</v>
      </c>
      <c r="B292" s="879" t="s">
        <v>867</v>
      </c>
      <c r="C292" s="880"/>
      <c r="D292" s="880"/>
      <c r="E292" s="880"/>
      <c r="F292" s="880"/>
      <c r="G292" s="881"/>
      <c r="H292" s="11">
        <f>SUM(D293:D294)</f>
        <v>4</v>
      </c>
      <c r="I292" s="11">
        <f>COUNT(D293:D294)*2</f>
        <v>4</v>
      </c>
    </row>
    <row r="293" spans="1:9" ht="63">
      <c r="A293" s="18" t="s">
        <v>866</v>
      </c>
      <c r="B293" s="41" t="s">
        <v>865</v>
      </c>
      <c r="C293" s="69" t="s">
        <v>864</v>
      </c>
      <c r="D293" s="175">
        <v>2</v>
      </c>
      <c r="E293" s="124" t="s">
        <v>223</v>
      </c>
      <c r="F293" s="24"/>
      <c r="G293" s="23"/>
    </row>
    <row r="294" spans="1:9" ht="47.25">
      <c r="A294" s="18" t="s">
        <v>863</v>
      </c>
      <c r="B294" s="41" t="s">
        <v>862</v>
      </c>
      <c r="C294" s="21" t="s">
        <v>1805</v>
      </c>
      <c r="D294" s="175">
        <v>2</v>
      </c>
      <c r="E294" s="25" t="s">
        <v>223</v>
      </c>
      <c r="F294" s="24"/>
      <c r="G294" s="23"/>
    </row>
    <row r="295" spans="1:9" ht="45" hidden="1">
      <c r="A295" s="20" t="s">
        <v>860</v>
      </c>
      <c r="B295" s="73" t="s">
        <v>859</v>
      </c>
      <c r="C295" s="24"/>
      <c r="D295" s="24"/>
      <c r="E295" s="25"/>
      <c r="F295" s="24"/>
      <c r="G295" s="24"/>
    </row>
    <row r="296" spans="1:9" ht="40.15" customHeight="1">
      <c r="A296" s="144" t="s">
        <v>858</v>
      </c>
      <c r="B296" s="879" t="s">
        <v>857</v>
      </c>
      <c r="C296" s="880"/>
      <c r="D296" s="880"/>
      <c r="E296" s="880"/>
      <c r="F296" s="880"/>
      <c r="G296" s="881"/>
      <c r="H296" s="11">
        <f>SUM(D297:D300)</f>
        <v>8</v>
      </c>
      <c r="I296" s="11">
        <f>COUNT(D297:D300)*2</f>
        <v>8</v>
      </c>
    </row>
    <row r="297" spans="1:9" ht="47.25">
      <c r="A297" s="27" t="s">
        <v>856</v>
      </c>
      <c r="B297" s="41" t="s">
        <v>855</v>
      </c>
      <c r="C297" s="16" t="s">
        <v>854</v>
      </c>
      <c r="D297" s="23">
        <v>2</v>
      </c>
      <c r="E297" s="13" t="s">
        <v>120</v>
      </c>
      <c r="F297" s="24"/>
      <c r="G297" s="23"/>
    </row>
    <row r="298" spans="1:9" ht="47.25">
      <c r="A298" s="27" t="s">
        <v>853</v>
      </c>
      <c r="B298" s="41" t="s">
        <v>852</v>
      </c>
      <c r="C298" s="21" t="s">
        <v>1724</v>
      </c>
      <c r="D298" s="23">
        <v>2</v>
      </c>
      <c r="E298" s="13" t="s">
        <v>178</v>
      </c>
      <c r="F298" s="21" t="s">
        <v>1723</v>
      </c>
      <c r="G298" s="23"/>
    </row>
    <row r="299" spans="1:9" ht="45">
      <c r="A299" s="27"/>
      <c r="B299" s="41"/>
      <c r="C299" s="21" t="s">
        <v>1722</v>
      </c>
      <c r="D299" s="23">
        <v>2</v>
      </c>
      <c r="E299" s="13" t="s">
        <v>790</v>
      </c>
      <c r="F299" s="21" t="s">
        <v>1721</v>
      </c>
      <c r="G299" s="23"/>
    </row>
    <row r="300" spans="1:9" ht="60">
      <c r="A300" s="27" t="s">
        <v>851</v>
      </c>
      <c r="B300" s="16" t="s">
        <v>850</v>
      </c>
      <c r="C300" s="21" t="s">
        <v>1720</v>
      </c>
      <c r="D300" s="23">
        <v>2</v>
      </c>
      <c r="E300" s="13" t="s">
        <v>120</v>
      </c>
      <c r="F300" s="24"/>
      <c r="G300" s="23"/>
    </row>
    <row r="301" spans="1:9" ht="40.15" customHeight="1">
      <c r="A301" s="144" t="s">
        <v>849</v>
      </c>
      <c r="B301" s="879" t="s">
        <v>848</v>
      </c>
      <c r="C301" s="880"/>
      <c r="D301" s="880"/>
      <c r="E301" s="880"/>
      <c r="F301" s="880"/>
      <c r="G301" s="881"/>
      <c r="H301" s="11">
        <f>SUM(D302:D305)</f>
        <v>8</v>
      </c>
      <c r="I301" s="11">
        <f>COUNT(D302:D305)*2</f>
        <v>8</v>
      </c>
    </row>
    <row r="302" spans="1:9" ht="31.5">
      <c r="A302" s="18" t="s">
        <v>847</v>
      </c>
      <c r="B302" s="41" t="s">
        <v>846</v>
      </c>
      <c r="C302" s="21" t="s">
        <v>1718</v>
      </c>
      <c r="D302" s="23">
        <v>2</v>
      </c>
      <c r="E302" s="25" t="s">
        <v>178</v>
      </c>
      <c r="F302" s="24"/>
      <c r="G302" s="23"/>
    </row>
    <row r="303" spans="1:9" ht="45">
      <c r="A303" s="18"/>
      <c r="B303" s="41"/>
      <c r="C303" s="21" t="s">
        <v>4975</v>
      </c>
      <c r="D303" s="23">
        <v>2</v>
      </c>
      <c r="E303" s="25" t="s">
        <v>178</v>
      </c>
      <c r="F303" s="24"/>
      <c r="G303" s="23"/>
    </row>
    <row r="304" spans="1:9" ht="47.25">
      <c r="A304" s="18" t="s">
        <v>844</v>
      </c>
      <c r="B304" s="41" t="s">
        <v>843</v>
      </c>
      <c r="C304" s="21" t="s">
        <v>1715</v>
      </c>
      <c r="D304" s="23">
        <v>2</v>
      </c>
      <c r="E304" s="25" t="s">
        <v>178</v>
      </c>
      <c r="F304" s="24"/>
      <c r="G304" s="23"/>
    </row>
    <row r="305" spans="1:9" ht="45">
      <c r="A305" s="18" t="s">
        <v>842</v>
      </c>
      <c r="B305" s="16" t="s">
        <v>841</v>
      </c>
      <c r="C305" s="21" t="s">
        <v>1606</v>
      </c>
      <c r="D305" s="23">
        <v>2</v>
      </c>
      <c r="E305" s="25" t="s">
        <v>106</v>
      </c>
      <c r="F305" s="24"/>
      <c r="G305" s="23"/>
    </row>
    <row r="306" spans="1:9" ht="40.15" hidden="1" customHeight="1">
      <c r="A306" s="148" t="s">
        <v>840</v>
      </c>
      <c r="B306" s="879" t="s">
        <v>839</v>
      </c>
      <c r="C306" s="880"/>
      <c r="D306" s="880"/>
      <c r="E306" s="880"/>
      <c r="F306" s="880"/>
      <c r="G306" s="881"/>
    </row>
    <row r="307" spans="1:9" ht="47.25" hidden="1">
      <c r="A307" s="20" t="s">
        <v>838</v>
      </c>
      <c r="B307" s="41" t="s">
        <v>837</v>
      </c>
      <c r="C307" s="24"/>
      <c r="D307" s="24"/>
      <c r="E307" s="25"/>
      <c r="F307" s="24"/>
      <c r="G307" s="24"/>
    </row>
    <row r="308" spans="1:9" ht="47.25" hidden="1">
      <c r="A308" s="20" t="s">
        <v>836</v>
      </c>
      <c r="B308" s="41" t="s">
        <v>835</v>
      </c>
      <c r="C308" s="120"/>
      <c r="D308" s="24"/>
      <c r="E308" s="25"/>
      <c r="F308" s="24"/>
      <c r="G308" s="24"/>
    </row>
    <row r="309" spans="1:9" ht="40.15" hidden="1" customHeight="1">
      <c r="A309" s="562" t="s">
        <v>834</v>
      </c>
      <c r="B309" s="879" t="s">
        <v>833</v>
      </c>
      <c r="C309" s="880"/>
      <c r="D309" s="880"/>
      <c r="E309" s="880"/>
      <c r="F309" s="880"/>
      <c r="G309" s="881"/>
    </row>
    <row r="310" spans="1:9" ht="31.5" hidden="1">
      <c r="A310" s="20" t="s">
        <v>832</v>
      </c>
      <c r="B310" s="41" t="s">
        <v>831</v>
      </c>
      <c r="C310" s="24"/>
      <c r="D310" s="24"/>
      <c r="E310" s="25"/>
      <c r="F310" s="24"/>
      <c r="G310" s="24"/>
    </row>
    <row r="311" spans="1:9" ht="47.25" hidden="1">
      <c r="A311" s="20" t="s">
        <v>830</v>
      </c>
      <c r="B311" s="41" t="s">
        <v>829</v>
      </c>
      <c r="C311" s="24"/>
      <c r="D311" s="24"/>
      <c r="E311" s="25"/>
      <c r="F311" s="24"/>
      <c r="G311" s="24"/>
    </row>
    <row r="312" spans="1:9" ht="40.15" hidden="1" customHeight="1">
      <c r="A312" s="148" t="s">
        <v>828</v>
      </c>
      <c r="B312" s="879" t="s">
        <v>1605</v>
      </c>
      <c r="C312" s="880"/>
      <c r="D312" s="880"/>
      <c r="E312" s="880"/>
      <c r="F312" s="880"/>
      <c r="G312" s="881"/>
    </row>
    <row r="313" spans="1:9" ht="47.25" hidden="1">
      <c r="A313" s="20" t="s">
        <v>826</v>
      </c>
      <c r="B313" s="41" t="s">
        <v>825</v>
      </c>
      <c r="C313" s="24"/>
      <c r="D313" s="24"/>
      <c r="E313" s="25"/>
      <c r="F313" s="24"/>
      <c r="G313" s="24"/>
    </row>
    <row r="314" spans="1:9" ht="47.25" hidden="1">
      <c r="A314" s="20" t="s">
        <v>824</v>
      </c>
      <c r="B314" s="41" t="s">
        <v>823</v>
      </c>
      <c r="C314" s="24"/>
      <c r="D314" s="24"/>
      <c r="E314" s="25"/>
      <c r="F314" s="24"/>
      <c r="G314" s="24"/>
    </row>
    <row r="315" spans="1:9" ht="47.25" hidden="1">
      <c r="A315" s="20" t="s">
        <v>822</v>
      </c>
      <c r="B315" s="67" t="s">
        <v>821</v>
      </c>
      <c r="C315" s="24"/>
      <c r="D315" s="24"/>
      <c r="E315" s="25"/>
      <c r="F315" s="24"/>
      <c r="G315" s="24"/>
    </row>
    <row r="316" spans="1:9" ht="40.15" customHeight="1">
      <c r="A316" s="144" t="s">
        <v>820</v>
      </c>
      <c r="B316" s="879" t="s">
        <v>1604</v>
      </c>
      <c r="C316" s="880"/>
      <c r="D316" s="880"/>
      <c r="E316" s="880"/>
      <c r="F316" s="880"/>
      <c r="G316" s="881"/>
      <c r="H316" s="11">
        <f>SUM(D317:D320)</f>
        <v>8</v>
      </c>
      <c r="I316" s="11">
        <f>COUNT(D317:D320)*2</f>
        <v>8</v>
      </c>
    </row>
    <row r="317" spans="1:9" ht="31.5">
      <c r="A317" s="18" t="s">
        <v>818</v>
      </c>
      <c r="B317" s="41" t="s">
        <v>817</v>
      </c>
      <c r="C317" s="21" t="s">
        <v>1714</v>
      </c>
      <c r="D317" s="23">
        <v>2</v>
      </c>
      <c r="E317" s="25" t="s">
        <v>118</v>
      </c>
      <c r="F317" s="24"/>
      <c r="G317" s="23"/>
    </row>
    <row r="318" spans="1:9" ht="60">
      <c r="A318" s="18" t="s">
        <v>815</v>
      </c>
      <c r="B318" s="41" t="s">
        <v>814</v>
      </c>
      <c r="C318" s="22" t="s">
        <v>813</v>
      </c>
      <c r="D318" s="23">
        <v>2</v>
      </c>
      <c r="E318" s="25" t="s">
        <v>120</v>
      </c>
      <c r="F318" s="22" t="s">
        <v>812</v>
      </c>
      <c r="G318" s="23"/>
    </row>
    <row r="319" spans="1:9" ht="30">
      <c r="A319" s="18"/>
      <c r="B319" s="41"/>
      <c r="C319" s="22" t="s">
        <v>811</v>
      </c>
      <c r="D319" s="23">
        <v>2</v>
      </c>
      <c r="E319" s="25" t="s">
        <v>118</v>
      </c>
      <c r="F319" s="25"/>
      <c r="G319" s="23"/>
    </row>
    <row r="320" spans="1:9" ht="63">
      <c r="A320" s="18" t="s">
        <v>810</v>
      </c>
      <c r="B320" s="41" t="s">
        <v>809</v>
      </c>
      <c r="C320" s="73" t="s">
        <v>808</v>
      </c>
      <c r="D320" s="23">
        <v>2</v>
      </c>
      <c r="E320" s="25" t="s">
        <v>156</v>
      </c>
      <c r="F320" s="24"/>
      <c r="G320" s="23"/>
    </row>
    <row r="321" spans="1:10" ht="40.15" customHeight="1">
      <c r="A321" s="320" t="s">
        <v>807</v>
      </c>
      <c r="B321" s="879" t="s">
        <v>1603</v>
      </c>
      <c r="C321" s="880"/>
      <c r="D321" s="880"/>
      <c r="E321" s="880"/>
      <c r="F321" s="880"/>
      <c r="G321" s="881"/>
      <c r="H321" s="11">
        <f>SUM(D322)</f>
        <v>2</v>
      </c>
      <c r="I321" s="11">
        <f>COUNT(D322)*2</f>
        <v>2</v>
      </c>
    </row>
    <row r="322" spans="1:10" ht="90">
      <c r="A322" s="18" t="s">
        <v>805</v>
      </c>
      <c r="B322" s="66" t="s">
        <v>804</v>
      </c>
      <c r="C322" s="21" t="s">
        <v>803</v>
      </c>
      <c r="D322" s="23">
        <v>2</v>
      </c>
      <c r="E322" s="25" t="s">
        <v>106</v>
      </c>
      <c r="F322" s="16" t="s">
        <v>1602</v>
      </c>
      <c r="G322" s="23"/>
    </row>
    <row r="323" spans="1:10" ht="30" hidden="1">
      <c r="A323" s="20" t="s">
        <v>801</v>
      </c>
      <c r="B323" s="66" t="s">
        <v>800</v>
      </c>
      <c r="C323" s="24"/>
      <c r="D323" s="24"/>
      <c r="E323" s="25"/>
      <c r="F323" s="24"/>
      <c r="G323" s="24"/>
    </row>
    <row r="324" spans="1:10" ht="18.75">
      <c r="A324" s="106"/>
      <c r="B324" s="951" t="s">
        <v>799</v>
      </c>
      <c r="C324" s="951"/>
      <c r="D324" s="951"/>
      <c r="E324" s="951"/>
      <c r="F324" s="951"/>
      <c r="G324" s="951"/>
      <c r="H324" s="11">
        <f>H325+H334+H343+H354+H364+H367+H373+H387+H396+H410+H417+H421+H436+H445+H452+H470</f>
        <v>194</v>
      </c>
      <c r="I324" s="11">
        <f>I325+I334+I343+I354+I364+I367+I373+I387+I396+I410+I417+I421+I436+I445+I452+I470</f>
        <v>194</v>
      </c>
    </row>
    <row r="325" spans="1:10" ht="40.15" customHeight="1">
      <c r="A325" s="144" t="s">
        <v>798</v>
      </c>
      <c r="B325" s="879" t="s">
        <v>797</v>
      </c>
      <c r="C325" s="880"/>
      <c r="D325" s="880"/>
      <c r="E325" s="880"/>
      <c r="F325" s="880"/>
      <c r="G325" s="881"/>
      <c r="H325" s="11">
        <f>SUM(D326:D333)</f>
        <v>14</v>
      </c>
      <c r="I325" s="11">
        <f>COUNT(D326:D333)*2</f>
        <v>14</v>
      </c>
    </row>
    <row r="326" spans="1:10" ht="47.25">
      <c r="A326" s="18" t="s">
        <v>796</v>
      </c>
      <c r="B326" s="41" t="s">
        <v>795</v>
      </c>
      <c r="C326" s="22" t="s">
        <v>794</v>
      </c>
      <c r="D326" s="23">
        <v>2</v>
      </c>
      <c r="E326" s="174" t="s">
        <v>49</v>
      </c>
      <c r="G326" s="23"/>
    </row>
    <row r="327" spans="1:10" ht="60">
      <c r="A327" s="18"/>
      <c r="B327" s="41"/>
      <c r="C327" s="22" t="s">
        <v>1601</v>
      </c>
      <c r="D327" s="23">
        <v>2</v>
      </c>
      <c r="E327" s="174" t="s">
        <v>49</v>
      </c>
      <c r="F327" s="22" t="s">
        <v>1600</v>
      </c>
      <c r="G327" s="23"/>
    </row>
    <row r="328" spans="1:10" ht="31.5" hidden="1">
      <c r="A328" s="20" t="s">
        <v>788</v>
      </c>
      <c r="B328" s="41" t="s">
        <v>787</v>
      </c>
      <c r="C328" s="24"/>
      <c r="D328" s="24"/>
      <c r="E328" s="25"/>
      <c r="F328" s="24"/>
      <c r="G328" s="24"/>
    </row>
    <row r="329" spans="1:10" ht="45">
      <c r="A329" s="18" t="s">
        <v>778</v>
      </c>
      <c r="B329" s="41" t="s">
        <v>777</v>
      </c>
      <c r="C329" s="16" t="s">
        <v>4976</v>
      </c>
      <c r="D329" s="23">
        <v>2</v>
      </c>
      <c r="E329" s="174" t="s">
        <v>106</v>
      </c>
      <c r="F329" s="16" t="s">
        <v>4977</v>
      </c>
      <c r="G329" s="23"/>
    </row>
    <row r="330" spans="1:10" ht="30">
      <c r="A330" s="18"/>
      <c r="B330" s="41"/>
      <c r="C330" s="21" t="s">
        <v>1804</v>
      </c>
      <c r="D330" s="23">
        <v>2</v>
      </c>
      <c r="E330" s="174" t="s">
        <v>1598</v>
      </c>
      <c r="F330" s="24"/>
      <c r="G330" s="23"/>
      <c r="J330" s="563"/>
    </row>
    <row r="331" spans="1:10" ht="30">
      <c r="A331" s="18"/>
      <c r="B331" s="41"/>
      <c r="C331" s="22" t="s">
        <v>1599</v>
      </c>
      <c r="D331" s="23">
        <v>2</v>
      </c>
      <c r="E331" s="174" t="s">
        <v>1598</v>
      </c>
      <c r="F331" s="24"/>
      <c r="G331" s="23"/>
      <c r="J331" s="563"/>
    </row>
    <row r="332" spans="1:10" ht="30">
      <c r="A332" s="18"/>
      <c r="B332" s="41"/>
      <c r="C332" s="22" t="s">
        <v>1596</v>
      </c>
      <c r="D332" s="23">
        <v>2</v>
      </c>
      <c r="E332" s="9" t="s">
        <v>49</v>
      </c>
      <c r="F332" s="24"/>
      <c r="G332" s="23"/>
      <c r="J332" s="563"/>
    </row>
    <row r="333" spans="1:10" ht="47.25">
      <c r="A333" s="18" t="s">
        <v>774</v>
      </c>
      <c r="B333" s="41" t="s">
        <v>773</v>
      </c>
      <c r="C333" s="21" t="s">
        <v>1712</v>
      </c>
      <c r="D333" s="23">
        <v>2</v>
      </c>
      <c r="E333" s="174" t="s">
        <v>223</v>
      </c>
      <c r="F333" s="24"/>
      <c r="G333" s="23"/>
    </row>
    <row r="334" spans="1:10" ht="40.15" customHeight="1">
      <c r="A334" s="144" t="s">
        <v>772</v>
      </c>
      <c r="B334" s="879" t="s">
        <v>4978</v>
      </c>
      <c r="C334" s="880"/>
      <c r="D334" s="880"/>
      <c r="E334" s="880"/>
      <c r="F334" s="880"/>
      <c r="G334" s="881"/>
      <c r="H334" s="11">
        <f>SUM(D335:D342)</f>
        <v>16</v>
      </c>
      <c r="I334" s="11">
        <f>COUNT(D335:D342)*2</f>
        <v>16</v>
      </c>
    </row>
    <row r="335" spans="1:10" ht="75">
      <c r="A335" s="18" t="s">
        <v>770</v>
      </c>
      <c r="B335" s="41" t="s">
        <v>769</v>
      </c>
      <c r="C335" s="21" t="s">
        <v>1803</v>
      </c>
      <c r="D335" s="23">
        <v>2</v>
      </c>
      <c r="E335" s="113" t="s">
        <v>120</v>
      </c>
      <c r="F335" s="24"/>
      <c r="G335" s="23"/>
    </row>
    <row r="336" spans="1:10" ht="30">
      <c r="A336" s="18"/>
      <c r="B336" s="41"/>
      <c r="C336" s="21" t="s">
        <v>784</v>
      </c>
      <c r="D336" s="23">
        <v>2</v>
      </c>
      <c r="E336" s="25" t="s">
        <v>49</v>
      </c>
      <c r="F336" s="24"/>
      <c r="G336" s="23"/>
    </row>
    <row r="337" spans="1:9" ht="30">
      <c r="A337" s="18"/>
      <c r="B337" s="41"/>
      <c r="C337" s="21" t="s">
        <v>783</v>
      </c>
      <c r="D337" s="23">
        <v>2</v>
      </c>
      <c r="E337" s="25" t="s">
        <v>49</v>
      </c>
      <c r="F337" s="24"/>
      <c r="G337" s="23"/>
    </row>
    <row r="338" spans="1:9">
      <c r="A338" s="18"/>
      <c r="B338" s="41"/>
      <c r="C338" s="540" t="s">
        <v>782</v>
      </c>
      <c r="D338" s="23">
        <v>2</v>
      </c>
      <c r="E338" s="25" t="s">
        <v>49</v>
      </c>
      <c r="F338" s="24"/>
      <c r="G338" s="23"/>
    </row>
    <row r="339" spans="1:9" ht="45">
      <c r="A339" s="18"/>
      <c r="B339" s="41"/>
      <c r="C339" s="29" t="s">
        <v>1710</v>
      </c>
      <c r="D339" s="23">
        <v>2</v>
      </c>
      <c r="E339" s="123" t="s">
        <v>120</v>
      </c>
      <c r="F339" s="24"/>
      <c r="G339" s="23"/>
    </row>
    <row r="340" spans="1:9" ht="30">
      <c r="A340" s="18"/>
      <c r="B340" s="41"/>
      <c r="C340" s="29" t="s">
        <v>1709</v>
      </c>
      <c r="D340" s="23">
        <v>2</v>
      </c>
      <c r="E340" s="13" t="s">
        <v>49</v>
      </c>
      <c r="F340" s="24"/>
      <c r="G340" s="23"/>
    </row>
    <row r="341" spans="1:9" ht="31.5">
      <c r="A341" s="18" t="s">
        <v>767</v>
      </c>
      <c r="B341" s="41" t="s">
        <v>766</v>
      </c>
      <c r="C341" s="21" t="s">
        <v>1708</v>
      </c>
      <c r="D341" s="23">
        <v>2</v>
      </c>
      <c r="E341" s="123" t="s">
        <v>755</v>
      </c>
      <c r="F341" s="24"/>
      <c r="G341" s="23"/>
    </row>
    <row r="342" spans="1:9" ht="45">
      <c r="A342" s="18"/>
      <c r="B342" s="41"/>
      <c r="C342" s="21" t="s">
        <v>1707</v>
      </c>
      <c r="D342" s="23">
        <v>2</v>
      </c>
      <c r="E342" s="13" t="s">
        <v>755</v>
      </c>
      <c r="F342" s="24"/>
      <c r="G342" s="23"/>
    </row>
    <row r="343" spans="1:9" ht="40.15" customHeight="1">
      <c r="A343" s="144" t="s">
        <v>764</v>
      </c>
      <c r="B343" s="879" t="s">
        <v>1594</v>
      </c>
      <c r="C343" s="880"/>
      <c r="D343" s="880"/>
      <c r="E343" s="880"/>
      <c r="F343" s="880"/>
      <c r="G343" s="881"/>
      <c r="H343" s="11">
        <f>SUM(D344:D352)</f>
        <v>18</v>
      </c>
      <c r="I343" s="11">
        <f>COUNT(D344:D352)*2</f>
        <v>18</v>
      </c>
    </row>
    <row r="344" spans="1:9" ht="63">
      <c r="A344" s="18" t="s">
        <v>762</v>
      </c>
      <c r="B344" s="41" t="s">
        <v>1593</v>
      </c>
      <c r="C344" s="41" t="s">
        <v>760</v>
      </c>
      <c r="D344" s="23">
        <v>2</v>
      </c>
      <c r="E344" s="29" t="s">
        <v>106</v>
      </c>
      <c r="F344" s="24"/>
      <c r="G344" s="23"/>
    </row>
    <row r="345" spans="1:9" ht="63">
      <c r="A345" s="18"/>
      <c r="B345" s="41"/>
      <c r="C345" s="28" t="s">
        <v>1592</v>
      </c>
      <c r="D345" s="23">
        <v>2</v>
      </c>
      <c r="E345" s="29" t="s">
        <v>120</v>
      </c>
      <c r="F345" s="24"/>
      <c r="G345" s="23"/>
    </row>
    <row r="346" spans="1:9" ht="75">
      <c r="A346" s="18" t="s">
        <v>758</v>
      </c>
      <c r="B346" s="16" t="s">
        <v>1591</v>
      </c>
      <c r="C346" s="21" t="s">
        <v>1590</v>
      </c>
      <c r="D346" s="23">
        <v>2</v>
      </c>
      <c r="E346" s="29" t="s">
        <v>120</v>
      </c>
      <c r="F346" s="16" t="s">
        <v>1586</v>
      </c>
      <c r="G346" s="23"/>
    </row>
    <row r="347" spans="1:9" ht="30">
      <c r="A347" s="111"/>
      <c r="B347" s="41"/>
      <c r="C347" s="21" t="s">
        <v>1589</v>
      </c>
      <c r="D347" s="23">
        <v>2</v>
      </c>
      <c r="E347" s="29" t="s">
        <v>120</v>
      </c>
      <c r="F347" s="24"/>
      <c r="G347" s="23"/>
    </row>
    <row r="348" spans="1:9">
      <c r="A348" s="111"/>
      <c r="B348" s="41"/>
      <c r="C348" s="21" t="s">
        <v>1588</v>
      </c>
      <c r="D348" s="23">
        <v>2</v>
      </c>
      <c r="E348" s="29" t="s">
        <v>106</v>
      </c>
      <c r="F348" s="24"/>
      <c r="G348" s="23"/>
    </row>
    <row r="349" spans="1:9" ht="30">
      <c r="A349" s="111"/>
      <c r="B349" s="41"/>
      <c r="C349" s="21" t="s">
        <v>1587</v>
      </c>
      <c r="D349" s="23">
        <v>2</v>
      </c>
      <c r="E349" s="29" t="s">
        <v>49</v>
      </c>
      <c r="F349" s="24"/>
      <c r="G349" s="23"/>
    </row>
    <row r="350" spans="1:9" ht="31.5">
      <c r="A350" s="111"/>
      <c r="B350" s="24"/>
      <c r="C350" s="64" t="s">
        <v>752</v>
      </c>
      <c r="D350" s="23">
        <v>2</v>
      </c>
      <c r="E350" s="93" t="s">
        <v>106</v>
      </c>
      <c r="F350" s="24"/>
      <c r="G350" s="23"/>
    </row>
    <row r="351" spans="1:9" ht="31.5">
      <c r="A351" s="111"/>
      <c r="B351" s="24"/>
      <c r="C351" s="64" t="s">
        <v>751</v>
      </c>
      <c r="D351" s="23">
        <v>2</v>
      </c>
      <c r="E351" s="9" t="s">
        <v>49</v>
      </c>
      <c r="F351" s="24"/>
      <c r="G351" s="23"/>
    </row>
    <row r="352" spans="1:9" ht="31.5">
      <c r="A352" s="18" t="s">
        <v>749</v>
      </c>
      <c r="B352" s="41" t="s">
        <v>748</v>
      </c>
      <c r="C352" s="21" t="s">
        <v>1705</v>
      </c>
      <c r="D352" s="23">
        <v>2</v>
      </c>
      <c r="E352" s="25" t="s">
        <v>120</v>
      </c>
      <c r="F352" s="24"/>
      <c r="G352" s="23"/>
    </row>
    <row r="353" spans="1:9" ht="47.25" hidden="1">
      <c r="A353" s="20" t="s">
        <v>747</v>
      </c>
      <c r="B353" s="41" t="s">
        <v>1585</v>
      </c>
      <c r="C353" s="24"/>
      <c r="D353" s="24"/>
      <c r="E353" s="25"/>
      <c r="F353" s="24"/>
      <c r="G353" s="24"/>
    </row>
    <row r="354" spans="1:9" ht="40.15" customHeight="1">
      <c r="A354" s="144" t="s">
        <v>744</v>
      </c>
      <c r="B354" s="879" t="s">
        <v>743</v>
      </c>
      <c r="C354" s="880"/>
      <c r="D354" s="880"/>
      <c r="E354" s="880"/>
      <c r="F354" s="880"/>
      <c r="G354" s="881"/>
      <c r="H354" s="11">
        <f>SUM(D355:D363)</f>
        <v>18</v>
      </c>
      <c r="I354" s="11">
        <f>COUNT(D355:D363)*2</f>
        <v>18</v>
      </c>
    </row>
    <row r="355" spans="1:9" ht="45">
      <c r="A355" s="18" t="s">
        <v>742</v>
      </c>
      <c r="B355" s="41" t="s">
        <v>741</v>
      </c>
      <c r="C355" s="22" t="s">
        <v>1584</v>
      </c>
      <c r="D355" s="23">
        <v>2</v>
      </c>
      <c r="E355" s="25" t="s">
        <v>223</v>
      </c>
      <c r="F355" s="21" t="s">
        <v>1802</v>
      </c>
      <c r="G355" s="23"/>
    </row>
    <row r="356" spans="1:9" ht="60">
      <c r="A356" s="18" t="s">
        <v>740</v>
      </c>
      <c r="B356" s="16" t="s">
        <v>739</v>
      </c>
      <c r="C356" s="28" t="s">
        <v>1704</v>
      </c>
      <c r="D356" s="23">
        <v>2</v>
      </c>
      <c r="E356" s="25" t="s">
        <v>49</v>
      </c>
      <c r="F356" s="22" t="s">
        <v>1703</v>
      </c>
      <c r="G356" s="23"/>
    </row>
    <row r="357" spans="1:9" ht="47.25">
      <c r="A357" s="18"/>
      <c r="B357" s="16"/>
      <c r="C357" s="28" t="s">
        <v>1583</v>
      </c>
      <c r="D357" s="23">
        <v>2</v>
      </c>
      <c r="E357" s="25" t="s">
        <v>106</v>
      </c>
      <c r="F357" s="22" t="s">
        <v>1582</v>
      </c>
      <c r="G357" s="23"/>
    </row>
    <row r="358" spans="1:9" ht="47.25">
      <c r="A358" s="18" t="s">
        <v>738</v>
      </c>
      <c r="B358" s="41" t="s">
        <v>737</v>
      </c>
      <c r="C358" s="22" t="s">
        <v>1581</v>
      </c>
      <c r="D358" s="23">
        <v>2</v>
      </c>
      <c r="E358" s="25" t="s">
        <v>106</v>
      </c>
      <c r="F358" s="24"/>
      <c r="G358" s="23"/>
    </row>
    <row r="359" spans="1:9" ht="30">
      <c r="A359" s="18"/>
      <c r="B359" s="41"/>
      <c r="C359" s="22" t="s">
        <v>1580</v>
      </c>
      <c r="D359" s="23">
        <v>2</v>
      </c>
      <c r="E359" s="25" t="s">
        <v>49</v>
      </c>
      <c r="F359" s="24"/>
      <c r="G359" s="23"/>
    </row>
    <row r="360" spans="1:9">
      <c r="A360" s="18"/>
      <c r="B360" s="41"/>
      <c r="C360" s="22" t="s">
        <v>1579</v>
      </c>
      <c r="D360" s="23">
        <v>2</v>
      </c>
      <c r="E360" s="25" t="s">
        <v>106</v>
      </c>
      <c r="F360" s="24"/>
      <c r="G360" s="23"/>
    </row>
    <row r="361" spans="1:9" ht="45">
      <c r="A361" s="18" t="s">
        <v>736</v>
      </c>
      <c r="B361" s="41" t="s">
        <v>735</v>
      </c>
      <c r="C361" s="22" t="s">
        <v>1702</v>
      </c>
      <c r="D361" s="23">
        <v>2</v>
      </c>
      <c r="E361" s="25" t="s">
        <v>120</v>
      </c>
      <c r="F361" s="22" t="s">
        <v>1701</v>
      </c>
      <c r="G361" s="23"/>
    </row>
    <row r="362" spans="1:9" ht="45">
      <c r="A362" s="18" t="s">
        <v>734</v>
      </c>
      <c r="B362" s="152" t="s">
        <v>733</v>
      </c>
      <c r="C362" s="564" t="s">
        <v>1578</v>
      </c>
      <c r="D362" s="23">
        <v>2</v>
      </c>
      <c r="E362" s="25" t="s">
        <v>120</v>
      </c>
      <c r="F362" s="22" t="s">
        <v>4979</v>
      </c>
      <c r="G362" s="101"/>
    </row>
    <row r="363" spans="1:9" ht="31.5">
      <c r="A363" s="18"/>
      <c r="B363" s="41"/>
      <c r="C363" s="28" t="s">
        <v>1699</v>
      </c>
      <c r="D363" s="23">
        <v>2</v>
      </c>
      <c r="E363" s="25" t="s">
        <v>120</v>
      </c>
      <c r="F363" s="22"/>
      <c r="G363" s="23"/>
    </row>
    <row r="364" spans="1:9" ht="40.15" customHeight="1">
      <c r="A364" s="320" t="s">
        <v>732</v>
      </c>
      <c r="B364" s="879" t="s">
        <v>1577</v>
      </c>
      <c r="C364" s="880"/>
      <c r="D364" s="880"/>
      <c r="E364" s="880"/>
      <c r="F364" s="880"/>
      <c r="G364" s="881"/>
      <c r="H364" s="11">
        <f>SUM(D365:D366)</f>
        <v>4</v>
      </c>
      <c r="I364" s="11">
        <f>COUNT(D365:D366)*2</f>
        <v>4</v>
      </c>
    </row>
    <row r="365" spans="1:9" ht="45">
      <c r="A365" s="18" t="s">
        <v>730</v>
      </c>
      <c r="B365" s="16" t="s">
        <v>729</v>
      </c>
      <c r="C365" s="563" t="s">
        <v>1576</v>
      </c>
      <c r="D365" s="23">
        <v>2</v>
      </c>
      <c r="E365" s="25" t="s">
        <v>223</v>
      </c>
      <c r="F365" s="16" t="s">
        <v>1575</v>
      </c>
      <c r="G365" s="23"/>
    </row>
    <row r="366" spans="1:9" ht="45">
      <c r="A366" s="18" t="s">
        <v>728</v>
      </c>
      <c r="B366" s="16" t="s">
        <v>727</v>
      </c>
      <c r="C366" s="22" t="s">
        <v>1801</v>
      </c>
      <c r="D366" s="23">
        <v>2</v>
      </c>
      <c r="E366" s="25" t="s">
        <v>223</v>
      </c>
      <c r="F366" s="24"/>
      <c r="G366" s="23"/>
    </row>
    <row r="367" spans="1:9" ht="40.15" customHeight="1">
      <c r="A367" s="144" t="s">
        <v>725</v>
      </c>
      <c r="B367" s="879" t="s">
        <v>1574</v>
      </c>
      <c r="C367" s="880"/>
      <c r="D367" s="880"/>
      <c r="E367" s="880"/>
      <c r="F367" s="880"/>
      <c r="G367" s="881"/>
      <c r="H367" s="11">
        <f>SUM(D368:D372)</f>
        <v>10</v>
      </c>
      <c r="I367" s="11">
        <f>COUNT(D368:D372)*2</f>
        <v>10</v>
      </c>
    </row>
    <row r="368" spans="1:9" ht="45">
      <c r="A368" s="18" t="s">
        <v>723</v>
      </c>
      <c r="B368" s="16" t="s">
        <v>1573</v>
      </c>
      <c r="C368" s="21" t="s">
        <v>1698</v>
      </c>
      <c r="D368" s="23">
        <v>2</v>
      </c>
      <c r="E368" s="25" t="s">
        <v>49</v>
      </c>
      <c r="F368" s="24"/>
      <c r="G368" s="23"/>
    </row>
    <row r="369" spans="1:9" ht="45">
      <c r="A369" s="18" t="s">
        <v>719</v>
      </c>
      <c r="B369" s="16" t="s">
        <v>718</v>
      </c>
      <c r="C369" s="16" t="s">
        <v>717</v>
      </c>
      <c r="D369" s="23">
        <v>2</v>
      </c>
      <c r="E369" s="25" t="s">
        <v>49</v>
      </c>
      <c r="F369" s="21"/>
      <c r="G369" s="23"/>
    </row>
    <row r="370" spans="1:9" ht="30">
      <c r="A370" s="18"/>
      <c r="B370" s="16"/>
      <c r="C370" s="22" t="s">
        <v>716</v>
      </c>
      <c r="D370" s="23">
        <v>2</v>
      </c>
      <c r="E370" s="25" t="s">
        <v>106</v>
      </c>
      <c r="F370" s="21"/>
      <c r="G370" s="23"/>
    </row>
    <row r="371" spans="1:9" ht="30">
      <c r="A371" s="18"/>
      <c r="B371" s="16"/>
      <c r="C371" s="22" t="s">
        <v>1571</v>
      </c>
      <c r="D371" s="23">
        <v>2</v>
      </c>
      <c r="E371" s="25" t="s">
        <v>49</v>
      </c>
      <c r="F371" s="21"/>
      <c r="G371" s="23"/>
    </row>
    <row r="372" spans="1:9" ht="15">
      <c r="A372" s="18"/>
      <c r="B372" s="16"/>
      <c r="C372" s="22" t="s">
        <v>714</v>
      </c>
      <c r="D372" s="23">
        <v>2</v>
      </c>
      <c r="E372" s="25" t="s">
        <v>110</v>
      </c>
      <c r="F372" s="21"/>
      <c r="G372" s="23"/>
    </row>
    <row r="373" spans="1:9" ht="40.15" customHeight="1">
      <c r="A373" s="144" t="s">
        <v>713</v>
      </c>
      <c r="B373" s="879" t="s">
        <v>1570</v>
      </c>
      <c r="C373" s="880"/>
      <c r="D373" s="880"/>
      <c r="E373" s="880"/>
      <c r="F373" s="880"/>
      <c r="G373" s="881"/>
      <c r="H373" s="11">
        <f>SUM(D374:D386)</f>
        <v>26</v>
      </c>
      <c r="I373" s="11">
        <f>COUNT(D374:D386)*2</f>
        <v>26</v>
      </c>
    </row>
    <row r="374" spans="1:9" ht="90">
      <c r="A374" s="18" t="s">
        <v>711</v>
      </c>
      <c r="B374" s="67" t="s">
        <v>1569</v>
      </c>
      <c r="C374" s="22" t="s">
        <v>1568</v>
      </c>
      <c r="D374" s="36">
        <v>2</v>
      </c>
      <c r="E374" s="25" t="s">
        <v>110</v>
      </c>
      <c r="F374" s="22" t="s">
        <v>1800</v>
      </c>
      <c r="G374" s="23"/>
    </row>
    <row r="375" spans="1:9" ht="60">
      <c r="A375" s="18"/>
      <c r="B375" s="67"/>
      <c r="C375" s="22" t="s">
        <v>1567</v>
      </c>
      <c r="D375" s="36">
        <v>2</v>
      </c>
      <c r="E375" s="25" t="s">
        <v>106</v>
      </c>
      <c r="F375" s="22" t="s">
        <v>1566</v>
      </c>
      <c r="G375" s="23"/>
    </row>
    <row r="376" spans="1:9" ht="75">
      <c r="A376" s="18"/>
      <c r="B376" s="67"/>
      <c r="C376" s="22" t="s">
        <v>1565</v>
      </c>
      <c r="D376" s="36">
        <v>2</v>
      </c>
      <c r="E376" s="25" t="s">
        <v>106</v>
      </c>
      <c r="F376" s="22" t="s">
        <v>1564</v>
      </c>
      <c r="G376" s="23"/>
    </row>
    <row r="377" spans="1:9" ht="47.25">
      <c r="A377" s="18" t="s">
        <v>709</v>
      </c>
      <c r="B377" s="41" t="s">
        <v>708</v>
      </c>
      <c r="C377" s="28" t="s">
        <v>707</v>
      </c>
      <c r="D377" s="36">
        <v>2</v>
      </c>
      <c r="E377" s="25" t="s">
        <v>49</v>
      </c>
      <c r="F377" s="24"/>
      <c r="G377" s="23"/>
    </row>
    <row r="378" spans="1:9" ht="45">
      <c r="A378" s="18"/>
      <c r="B378" s="41"/>
      <c r="C378" s="22" t="s">
        <v>706</v>
      </c>
      <c r="D378" s="36">
        <v>2</v>
      </c>
      <c r="E378" s="25" t="s">
        <v>120</v>
      </c>
      <c r="F378" s="24"/>
      <c r="G378" s="23"/>
    </row>
    <row r="379" spans="1:9" ht="47.25">
      <c r="A379" s="18" t="s">
        <v>705</v>
      </c>
      <c r="B379" s="41" t="s">
        <v>704</v>
      </c>
      <c r="C379" s="63" t="s">
        <v>703</v>
      </c>
      <c r="D379" s="36">
        <v>2</v>
      </c>
      <c r="E379" s="25" t="s">
        <v>223</v>
      </c>
      <c r="F379" s="22"/>
      <c r="G379" s="23"/>
    </row>
    <row r="380" spans="1:9" ht="60">
      <c r="A380" s="18"/>
      <c r="B380" s="41"/>
      <c r="C380" s="22" t="s">
        <v>701</v>
      </c>
      <c r="D380" s="36">
        <v>2</v>
      </c>
      <c r="E380" s="25" t="s">
        <v>156</v>
      </c>
      <c r="F380" s="22" t="s">
        <v>700</v>
      </c>
      <c r="G380" s="23"/>
    </row>
    <row r="381" spans="1:9" ht="45">
      <c r="A381" s="18"/>
      <c r="B381" s="41"/>
      <c r="C381" s="22" t="s">
        <v>699</v>
      </c>
      <c r="D381" s="36">
        <v>2</v>
      </c>
      <c r="E381" s="25" t="s">
        <v>156</v>
      </c>
      <c r="F381" s="16" t="s">
        <v>698</v>
      </c>
      <c r="G381" s="23"/>
    </row>
    <row r="382" spans="1:9" ht="30">
      <c r="A382" s="18"/>
      <c r="B382" s="41"/>
      <c r="C382" s="22" t="s">
        <v>697</v>
      </c>
      <c r="D382" s="36">
        <v>2</v>
      </c>
      <c r="E382" s="25" t="s">
        <v>120</v>
      </c>
      <c r="F382" s="22"/>
      <c r="G382" s="23"/>
    </row>
    <row r="383" spans="1:9" ht="45">
      <c r="A383" s="18" t="s">
        <v>696</v>
      </c>
      <c r="B383" s="41" t="s">
        <v>695</v>
      </c>
      <c r="C383" s="16" t="s">
        <v>1799</v>
      </c>
      <c r="D383" s="36">
        <v>2</v>
      </c>
      <c r="E383" s="25" t="s">
        <v>106</v>
      </c>
      <c r="F383" s="16" t="s">
        <v>1798</v>
      </c>
      <c r="G383" s="23"/>
    </row>
    <row r="384" spans="1:9" ht="45">
      <c r="A384" s="18"/>
      <c r="C384" s="16" t="s">
        <v>1797</v>
      </c>
      <c r="D384" s="36">
        <v>2</v>
      </c>
      <c r="E384" s="25" t="s">
        <v>106</v>
      </c>
      <c r="F384" s="16" t="s">
        <v>1796</v>
      </c>
      <c r="G384" s="23"/>
    </row>
    <row r="385" spans="1:9" ht="45">
      <c r="A385" s="18"/>
      <c r="C385" s="21" t="s">
        <v>1563</v>
      </c>
      <c r="D385" s="36">
        <v>2</v>
      </c>
      <c r="E385" s="9" t="s">
        <v>110</v>
      </c>
      <c r="F385" s="16"/>
      <c r="G385" s="23"/>
    </row>
    <row r="386" spans="1:9" ht="45">
      <c r="A386" s="18" t="s">
        <v>694</v>
      </c>
      <c r="B386" s="41" t="s">
        <v>693</v>
      </c>
      <c r="C386" s="22" t="s">
        <v>692</v>
      </c>
      <c r="D386" s="36">
        <v>2</v>
      </c>
      <c r="E386" s="25" t="s">
        <v>790</v>
      </c>
      <c r="F386" s="24"/>
      <c r="G386" s="23"/>
    </row>
    <row r="387" spans="1:9" ht="40.15" customHeight="1">
      <c r="A387" s="144" t="s">
        <v>690</v>
      </c>
      <c r="B387" s="879" t="s">
        <v>1562</v>
      </c>
      <c r="C387" s="880"/>
      <c r="D387" s="880"/>
      <c r="E387" s="880"/>
      <c r="F387" s="880"/>
      <c r="G387" s="881"/>
      <c r="H387" s="11">
        <f>SUM(D388:D395)</f>
        <v>16</v>
      </c>
      <c r="I387" s="11">
        <f>COUNT(D388:D395)*2</f>
        <v>16</v>
      </c>
    </row>
    <row r="388" spans="1:9" ht="47.25">
      <c r="A388" s="18" t="s">
        <v>688</v>
      </c>
      <c r="B388" s="41" t="s">
        <v>687</v>
      </c>
      <c r="C388" s="21" t="s">
        <v>1697</v>
      </c>
      <c r="D388" s="23">
        <v>2</v>
      </c>
      <c r="E388" s="25" t="s">
        <v>49</v>
      </c>
      <c r="F388" s="24"/>
      <c r="G388" s="23"/>
    </row>
    <row r="389" spans="1:9" ht="47.25">
      <c r="A389" s="18" t="s">
        <v>685</v>
      </c>
      <c r="B389" s="41" t="s">
        <v>684</v>
      </c>
      <c r="C389" s="22" t="s">
        <v>1696</v>
      </c>
      <c r="D389" s="23">
        <v>2</v>
      </c>
      <c r="E389" s="25" t="s">
        <v>49</v>
      </c>
      <c r="F389" s="22" t="s">
        <v>1561</v>
      </c>
      <c r="G389" s="23"/>
    </row>
    <row r="390" spans="1:9" ht="31.5">
      <c r="A390" s="18" t="s">
        <v>682</v>
      </c>
      <c r="B390" s="41" t="s">
        <v>681</v>
      </c>
      <c r="C390" s="22" t="s">
        <v>1795</v>
      </c>
      <c r="D390" s="23">
        <v>2</v>
      </c>
      <c r="E390" s="25" t="s">
        <v>49</v>
      </c>
      <c r="F390" s="22" t="s">
        <v>1695</v>
      </c>
      <c r="G390" s="23"/>
    </row>
    <row r="391" spans="1:9" ht="31.5">
      <c r="A391" s="18" t="s">
        <v>680</v>
      </c>
      <c r="B391" s="67" t="s">
        <v>679</v>
      </c>
      <c r="C391" s="80" t="s">
        <v>679</v>
      </c>
      <c r="D391" s="23">
        <v>2</v>
      </c>
      <c r="E391" s="25" t="s">
        <v>49</v>
      </c>
      <c r="F391" s="16" t="s">
        <v>4980</v>
      </c>
      <c r="G391" s="23"/>
    </row>
    <row r="392" spans="1:9" ht="45">
      <c r="A392" s="18" t="s">
        <v>677</v>
      </c>
      <c r="B392" s="41" t="s">
        <v>676</v>
      </c>
      <c r="C392" s="21" t="s">
        <v>1692</v>
      </c>
      <c r="D392" s="23">
        <v>2</v>
      </c>
      <c r="E392" s="25" t="s">
        <v>1225</v>
      </c>
      <c r="F392" s="16" t="s">
        <v>4981</v>
      </c>
      <c r="G392" s="23"/>
    </row>
    <row r="393" spans="1:9" ht="135">
      <c r="A393" s="18" t="s">
        <v>674</v>
      </c>
      <c r="B393" s="41" t="s">
        <v>673</v>
      </c>
      <c r="C393" s="21" t="s">
        <v>1559</v>
      </c>
      <c r="D393" s="23">
        <v>2</v>
      </c>
      <c r="E393" s="25" t="s">
        <v>49</v>
      </c>
      <c r="F393" s="21" t="s">
        <v>1794</v>
      </c>
      <c r="G393" s="23"/>
    </row>
    <row r="394" spans="1:9" ht="30">
      <c r="A394" s="18"/>
      <c r="C394" s="16" t="s">
        <v>670</v>
      </c>
      <c r="D394" s="23">
        <v>2</v>
      </c>
      <c r="E394" s="25" t="s">
        <v>49</v>
      </c>
      <c r="F394" s="24"/>
      <c r="G394" s="23"/>
    </row>
    <row r="395" spans="1:9" ht="47.25">
      <c r="A395" s="18" t="s">
        <v>669</v>
      </c>
      <c r="B395" s="41" t="s">
        <v>668</v>
      </c>
      <c r="C395" s="42" t="s">
        <v>1690</v>
      </c>
      <c r="D395" s="23">
        <v>2</v>
      </c>
      <c r="E395" s="25" t="s">
        <v>156</v>
      </c>
      <c r="F395" s="24"/>
      <c r="G395" s="23"/>
    </row>
    <row r="396" spans="1:9" ht="40.15" customHeight="1">
      <c r="A396" s="144" t="s">
        <v>666</v>
      </c>
      <c r="B396" s="879" t="s">
        <v>665</v>
      </c>
      <c r="C396" s="880"/>
      <c r="D396" s="880"/>
      <c r="E396" s="880"/>
      <c r="F396" s="880"/>
      <c r="G396" s="881"/>
      <c r="H396" s="11">
        <f>SUM(D397:D405)</f>
        <v>18</v>
      </c>
      <c r="I396" s="11">
        <f>COUNT(D397:D405)*2</f>
        <v>18</v>
      </c>
    </row>
    <row r="397" spans="1:9" ht="31.5">
      <c r="A397" s="18" t="s">
        <v>664</v>
      </c>
      <c r="B397" s="41" t="s">
        <v>663</v>
      </c>
      <c r="C397" s="22" t="s">
        <v>1689</v>
      </c>
      <c r="D397" s="23">
        <v>2</v>
      </c>
      <c r="E397" s="25" t="s">
        <v>106</v>
      </c>
      <c r="F397" s="24"/>
      <c r="G397" s="23"/>
    </row>
    <row r="398" spans="1:9" ht="30">
      <c r="A398" s="18"/>
      <c r="B398" s="41"/>
      <c r="C398" s="85" t="s">
        <v>1688</v>
      </c>
      <c r="D398" s="23">
        <v>2</v>
      </c>
      <c r="E398" s="25" t="s">
        <v>106</v>
      </c>
      <c r="F398" s="24"/>
      <c r="G398" s="23"/>
    </row>
    <row r="399" spans="1:9" ht="30">
      <c r="A399" s="18"/>
      <c r="B399" s="41"/>
      <c r="C399" s="85" t="s">
        <v>1687</v>
      </c>
      <c r="D399" s="23">
        <v>2</v>
      </c>
      <c r="E399" s="25" t="s">
        <v>790</v>
      </c>
      <c r="F399" s="24"/>
      <c r="G399" s="23"/>
    </row>
    <row r="400" spans="1:9" ht="45">
      <c r="A400" s="18"/>
      <c r="B400" s="41"/>
      <c r="C400" s="92" t="s">
        <v>1686</v>
      </c>
      <c r="D400" s="23">
        <v>2</v>
      </c>
      <c r="E400" s="25" t="s">
        <v>106</v>
      </c>
      <c r="F400" s="24"/>
      <c r="G400" s="23"/>
    </row>
    <row r="401" spans="1:9" ht="47.25">
      <c r="A401" s="18" t="s">
        <v>662</v>
      </c>
      <c r="B401" s="41" t="s">
        <v>661</v>
      </c>
      <c r="C401" s="22" t="s">
        <v>1685</v>
      </c>
      <c r="D401" s="23">
        <v>2</v>
      </c>
      <c r="E401" s="25" t="s">
        <v>531</v>
      </c>
      <c r="F401" s="22" t="s">
        <v>1684</v>
      </c>
      <c r="G401" s="23"/>
    </row>
    <row r="402" spans="1:9" ht="60">
      <c r="A402" s="18"/>
      <c r="B402" s="41"/>
      <c r="C402" s="21" t="s">
        <v>1683</v>
      </c>
      <c r="D402" s="23">
        <v>2</v>
      </c>
      <c r="E402" s="25" t="s">
        <v>49</v>
      </c>
      <c r="F402" s="21"/>
      <c r="G402" s="23"/>
    </row>
    <row r="403" spans="1:9" ht="30">
      <c r="A403" s="18"/>
      <c r="B403" s="41"/>
      <c r="C403" s="22" t="s">
        <v>1682</v>
      </c>
      <c r="D403" s="23">
        <v>2</v>
      </c>
      <c r="E403" s="25" t="s">
        <v>106</v>
      </c>
      <c r="F403" s="22"/>
      <c r="G403" s="23"/>
    </row>
    <row r="404" spans="1:9" ht="75">
      <c r="A404" s="18" t="s">
        <v>660</v>
      </c>
      <c r="B404" s="41" t="s">
        <v>659</v>
      </c>
      <c r="C404" s="16" t="s">
        <v>4982</v>
      </c>
      <c r="D404" s="23">
        <v>2</v>
      </c>
      <c r="E404" s="13" t="s">
        <v>790</v>
      </c>
      <c r="F404" s="24"/>
      <c r="G404" s="23"/>
    </row>
    <row r="405" spans="1:9" ht="30">
      <c r="A405" s="18"/>
      <c r="B405" s="41"/>
      <c r="C405" s="21" t="s">
        <v>1679</v>
      </c>
      <c r="D405" s="23">
        <v>2</v>
      </c>
      <c r="E405" s="25" t="s">
        <v>790</v>
      </c>
      <c r="F405" s="24"/>
      <c r="G405" s="23"/>
    </row>
    <row r="406" spans="1:9" ht="40.15" hidden="1" customHeight="1">
      <c r="A406" s="148" t="s">
        <v>656</v>
      </c>
      <c r="B406" s="879" t="s">
        <v>655</v>
      </c>
      <c r="C406" s="880"/>
      <c r="D406" s="880"/>
      <c r="E406" s="880"/>
      <c r="F406" s="880"/>
      <c r="G406" s="881"/>
    </row>
    <row r="407" spans="1:9" ht="60" hidden="1">
      <c r="A407" s="20" t="s">
        <v>654</v>
      </c>
      <c r="B407" s="16" t="s">
        <v>653</v>
      </c>
      <c r="C407" s="24"/>
      <c r="D407" s="24"/>
      <c r="E407" s="25"/>
      <c r="F407" s="24"/>
      <c r="G407" s="24"/>
    </row>
    <row r="408" spans="1:9" ht="45" hidden="1">
      <c r="A408" s="20" t="s">
        <v>652</v>
      </c>
      <c r="B408" s="16" t="s">
        <v>651</v>
      </c>
      <c r="C408" s="24"/>
      <c r="D408" s="24"/>
      <c r="E408" s="25"/>
      <c r="F408" s="24"/>
      <c r="G408" s="24"/>
    </row>
    <row r="409" spans="1:9" ht="78.75" hidden="1">
      <c r="A409" s="20" t="s">
        <v>650</v>
      </c>
      <c r="B409" s="41" t="s">
        <v>1558</v>
      </c>
      <c r="C409" s="24"/>
      <c r="D409" s="24"/>
      <c r="E409" s="25"/>
      <c r="F409" s="24"/>
      <c r="G409" s="24"/>
    </row>
    <row r="410" spans="1:9" ht="40.15" customHeight="1">
      <c r="A410" s="320" t="s">
        <v>648</v>
      </c>
      <c r="B410" s="879" t="s">
        <v>647</v>
      </c>
      <c r="C410" s="880"/>
      <c r="D410" s="880"/>
      <c r="E410" s="880"/>
      <c r="F410" s="880"/>
      <c r="G410" s="881"/>
      <c r="H410" s="11">
        <f>SUM(D413:D414)</f>
        <v>4</v>
      </c>
      <c r="I410" s="11">
        <f>COUNT(D413:D414)*2</f>
        <v>4</v>
      </c>
    </row>
    <row r="411" spans="1:9" ht="31.5" hidden="1">
      <c r="A411" s="20" t="s">
        <v>646</v>
      </c>
      <c r="B411" s="41" t="s">
        <v>645</v>
      </c>
      <c r="C411" s="24"/>
      <c r="D411" s="24"/>
      <c r="E411" s="25"/>
      <c r="F411" s="24"/>
      <c r="G411" s="24"/>
    </row>
    <row r="412" spans="1:9" ht="31.5" hidden="1">
      <c r="A412" s="20" t="s">
        <v>644</v>
      </c>
      <c r="B412" s="41" t="s">
        <v>643</v>
      </c>
      <c r="C412" s="24"/>
      <c r="D412" s="24"/>
      <c r="E412" s="25"/>
      <c r="F412" s="24"/>
      <c r="G412" s="24"/>
    </row>
    <row r="413" spans="1:9" ht="31.5">
      <c r="A413" s="18" t="s">
        <v>642</v>
      </c>
      <c r="B413" s="41" t="s">
        <v>641</v>
      </c>
      <c r="C413" s="22" t="s">
        <v>640</v>
      </c>
      <c r="D413" s="23">
        <v>2</v>
      </c>
      <c r="E413" s="9" t="s">
        <v>106</v>
      </c>
      <c r="F413" s="24"/>
      <c r="G413" s="23"/>
    </row>
    <row r="414" spans="1:9" ht="30">
      <c r="A414" s="18"/>
      <c r="B414" s="41"/>
      <c r="C414" s="22" t="s">
        <v>639</v>
      </c>
      <c r="D414" s="23">
        <v>2</v>
      </c>
      <c r="E414" s="25" t="s">
        <v>106</v>
      </c>
      <c r="F414" s="24"/>
      <c r="G414" s="23"/>
    </row>
    <row r="415" spans="1:9" ht="63" hidden="1">
      <c r="A415" s="20" t="s">
        <v>638</v>
      </c>
      <c r="B415" s="67" t="s">
        <v>637</v>
      </c>
      <c r="C415" s="24"/>
      <c r="D415" s="24"/>
      <c r="E415" s="25"/>
      <c r="F415" s="24"/>
      <c r="G415" s="24"/>
    </row>
    <row r="416" spans="1:9" ht="31.5" hidden="1">
      <c r="A416" s="20" t="s">
        <v>636</v>
      </c>
      <c r="B416" s="41" t="s">
        <v>635</v>
      </c>
      <c r="C416" s="24"/>
      <c r="D416" s="24"/>
      <c r="E416" s="25"/>
      <c r="F416" s="24"/>
      <c r="G416" s="24"/>
    </row>
    <row r="417" spans="1:9" ht="40.15" customHeight="1">
      <c r="A417" s="144" t="s">
        <v>634</v>
      </c>
      <c r="B417" s="879" t="s">
        <v>633</v>
      </c>
      <c r="C417" s="880"/>
      <c r="D417" s="880"/>
      <c r="E417" s="880"/>
      <c r="F417" s="880"/>
      <c r="G417" s="881"/>
      <c r="H417" s="11">
        <f>SUM(D418:D420)</f>
        <v>4</v>
      </c>
      <c r="I417" s="11">
        <f>COUNT(D418:D420)*2</f>
        <v>4</v>
      </c>
    </row>
    <row r="418" spans="1:9" ht="31.5">
      <c r="A418" s="18" t="s">
        <v>632</v>
      </c>
      <c r="B418" s="41" t="s">
        <v>631</v>
      </c>
      <c r="C418" s="22" t="s">
        <v>4983</v>
      </c>
      <c r="D418" s="23">
        <v>2</v>
      </c>
      <c r="E418" s="25" t="s">
        <v>156</v>
      </c>
      <c r="F418" s="24"/>
      <c r="G418" s="23"/>
    </row>
    <row r="419" spans="1:9" ht="31.5" hidden="1">
      <c r="A419" s="20" t="s">
        <v>629</v>
      </c>
      <c r="B419" s="41" t="s">
        <v>628</v>
      </c>
      <c r="C419" s="24"/>
      <c r="D419" s="24"/>
      <c r="E419" s="25"/>
      <c r="F419" s="24"/>
      <c r="G419" s="24"/>
    </row>
    <row r="420" spans="1:9" ht="31.5">
      <c r="A420" s="18" t="s">
        <v>627</v>
      </c>
      <c r="B420" s="41" t="s">
        <v>626</v>
      </c>
      <c r="C420" s="21" t="s">
        <v>1677</v>
      </c>
      <c r="D420" s="23">
        <v>2</v>
      </c>
      <c r="E420" s="25" t="s">
        <v>106</v>
      </c>
      <c r="F420" s="24"/>
      <c r="G420" s="23"/>
    </row>
    <row r="421" spans="1:9" ht="40.15" customHeight="1">
      <c r="A421" s="144" t="s">
        <v>624</v>
      </c>
      <c r="B421" s="879" t="s">
        <v>623</v>
      </c>
      <c r="C421" s="880"/>
      <c r="D421" s="880"/>
      <c r="E421" s="880"/>
      <c r="F421" s="880"/>
      <c r="G421" s="881"/>
      <c r="H421" s="11">
        <f>SUM(D429:D435)</f>
        <v>14</v>
      </c>
      <c r="I421" s="11">
        <f>COUNT(D429:D435)*2</f>
        <v>14</v>
      </c>
    </row>
    <row r="422" spans="1:9" ht="47.25" hidden="1">
      <c r="A422" s="20" t="s">
        <v>622</v>
      </c>
      <c r="B422" s="41" t="s">
        <v>621</v>
      </c>
      <c r="C422" s="24"/>
      <c r="D422" s="24"/>
      <c r="E422" s="25"/>
      <c r="F422" s="24"/>
      <c r="G422" s="24"/>
    </row>
    <row r="423" spans="1:9" ht="31.5" hidden="1">
      <c r="A423" s="20" t="s">
        <v>620</v>
      </c>
      <c r="B423" s="41" t="s">
        <v>619</v>
      </c>
      <c r="C423" s="24"/>
      <c r="D423" s="24"/>
      <c r="E423" s="25"/>
      <c r="F423" s="24"/>
      <c r="G423" s="24"/>
    </row>
    <row r="424" spans="1:9" ht="31.5" hidden="1">
      <c r="A424" s="20" t="s">
        <v>618</v>
      </c>
      <c r="B424" s="41" t="s">
        <v>617</v>
      </c>
      <c r="C424" s="24"/>
      <c r="D424" s="24"/>
      <c r="E424" s="25"/>
      <c r="F424" s="24"/>
      <c r="G424" s="24"/>
    </row>
    <row r="425" spans="1:9" ht="31.5" hidden="1">
      <c r="A425" s="20" t="s">
        <v>616</v>
      </c>
      <c r="B425" s="41" t="s">
        <v>615</v>
      </c>
      <c r="C425" s="24"/>
      <c r="D425" s="24"/>
      <c r="E425" s="25"/>
      <c r="F425" s="24"/>
      <c r="G425" s="24"/>
    </row>
    <row r="426" spans="1:9" ht="47.25" hidden="1">
      <c r="A426" s="20" t="s">
        <v>614</v>
      </c>
      <c r="B426" s="41" t="s">
        <v>613</v>
      </c>
      <c r="C426" s="24"/>
      <c r="D426" s="24"/>
      <c r="E426" s="25"/>
      <c r="F426" s="24"/>
      <c r="G426" s="24"/>
    </row>
    <row r="427" spans="1:9" ht="31.5" hidden="1">
      <c r="A427" s="20" t="s">
        <v>612</v>
      </c>
      <c r="B427" s="41" t="s">
        <v>611</v>
      </c>
      <c r="C427" s="24"/>
      <c r="D427" s="24"/>
      <c r="E427" s="25"/>
      <c r="F427" s="24"/>
      <c r="G427" s="24"/>
    </row>
    <row r="428" spans="1:9" ht="31.5" hidden="1">
      <c r="A428" s="20" t="s">
        <v>610</v>
      </c>
      <c r="B428" s="41" t="s">
        <v>609</v>
      </c>
      <c r="C428" s="24"/>
      <c r="D428" s="24"/>
      <c r="E428" s="25"/>
      <c r="F428" s="24"/>
      <c r="G428" s="24"/>
    </row>
    <row r="429" spans="1:9" ht="31.5">
      <c r="A429" s="18" t="s">
        <v>608</v>
      </c>
      <c r="B429" s="41" t="s">
        <v>607</v>
      </c>
      <c r="C429" s="16" t="s">
        <v>4984</v>
      </c>
      <c r="D429" s="23">
        <v>2</v>
      </c>
      <c r="E429" s="25" t="s">
        <v>120</v>
      </c>
      <c r="F429" s="24"/>
      <c r="G429" s="23"/>
    </row>
    <row r="430" spans="1:9" ht="31.5">
      <c r="A430" s="18" t="s">
        <v>606</v>
      </c>
      <c r="B430" s="41" t="s">
        <v>605</v>
      </c>
      <c r="C430" s="21" t="s">
        <v>1557</v>
      </c>
      <c r="D430" s="23">
        <v>2</v>
      </c>
      <c r="E430" s="25" t="s">
        <v>49</v>
      </c>
      <c r="F430" s="24"/>
      <c r="G430" s="23"/>
    </row>
    <row r="431" spans="1:9" ht="30">
      <c r="A431" s="18"/>
      <c r="B431" s="28"/>
      <c r="C431" s="21" t="s">
        <v>1556</v>
      </c>
      <c r="D431" s="23">
        <v>2</v>
      </c>
      <c r="E431" s="25" t="s">
        <v>110</v>
      </c>
      <c r="F431" s="24"/>
      <c r="G431" s="23"/>
    </row>
    <row r="432" spans="1:9" ht="30">
      <c r="A432" s="18"/>
      <c r="B432" s="28"/>
      <c r="C432" s="21" t="s">
        <v>1555</v>
      </c>
      <c r="D432" s="23">
        <v>2</v>
      </c>
      <c r="E432" s="25" t="s">
        <v>49</v>
      </c>
      <c r="F432" s="24"/>
      <c r="G432" s="23"/>
    </row>
    <row r="433" spans="1:12" ht="30">
      <c r="A433" s="18"/>
      <c r="B433" s="28"/>
      <c r="C433" s="21" t="s">
        <v>1554</v>
      </c>
      <c r="D433" s="23">
        <v>2</v>
      </c>
      <c r="E433" s="25" t="s">
        <v>106</v>
      </c>
      <c r="F433" s="24"/>
      <c r="G433" s="23"/>
    </row>
    <row r="434" spans="1:12" ht="30">
      <c r="A434" s="18"/>
      <c r="B434" s="28"/>
      <c r="C434" s="92" t="s">
        <v>1676</v>
      </c>
      <c r="D434" s="23">
        <v>2</v>
      </c>
      <c r="E434" s="25" t="s">
        <v>49</v>
      </c>
      <c r="F434" s="24"/>
      <c r="G434" s="23"/>
    </row>
    <row r="435" spans="1:12" ht="47.25">
      <c r="A435" s="18" t="s">
        <v>604</v>
      </c>
      <c r="B435" s="41" t="s">
        <v>603</v>
      </c>
      <c r="C435" s="29" t="s">
        <v>1552</v>
      </c>
      <c r="D435" s="23">
        <v>2</v>
      </c>
      <c r="E435" s="25" t="s">
        <v>49</v>
      </c>
      <c r="F435" s="24"/>
      <c r="G435" s="23"/>
    </row>
    <row r="436" spans="1:12" ht="40.15" customHeight="1">
      <c r="A436" s="320" t="s">
        <v>602</v>
      </c>
      <c r="B436" s="879" t="s">
        <v>1551</v>
      </c>
      <c r="C436" s="880"/>
      <c r="D436" s="880"/>
      <c r="E436" s="880"/>
      <c r="F436" s="880"/>
      <c r="G436" s="881"/>
      <c r="H436" s="11">
        <f>SUM(D437)</f>
        <v>2</v>
      </c>
      <c r="I436" s="11">
        <f>COUNT(D437)*2</f>
        <v>2</v>
      </c>
    </row>
    <row r="437" spans="1:12" ht="63">
      <c r="A437" s="18" t="s">
        <v>600</v>
      </c>
      <c r="B437" s="41" t="s">
        <v>1550</v>
      </c>
      <c r="C437" s="21" t="s">
        <v>1675</v>
      </c>
      <c r="D437" s="23">
        <v>2</v>
      </c>
      <c r="E437" s="25" t="s">
        <v>106</v>
      </c>
      <c r="F437" s="24"/>
      <c r="G437" s="23"/>
    </row>
    <row r="438" spans="1:12" ht="63" hidden="1">
      <c r="A438" s="20" t="s">
        <v>598</v>
      </c>
      <c r="B438" s="41" t="s">
        <v>1549</v>
      </c>
      <c r="C438" s="24"/>
      <c r="D438" s="24"/>
      <c r="E438" s="25"/>
      <c r="F438" s="24"/>
      <c r="G438" s="24"/>
    </row>
    <row r="439" spans="1:12" ht="47.25" hidden="1">
      <c r="A439" s="20" t="s">
        <v>596</v>
      </c>
      <c r="B439" s="41" t="s">
        <v>1548</v>
      </c>
      <c r="C439" s="24"/>
      <c r="D439" s="24"/>
      <c r="E439" s="25"/>
      <c r="F439" s="24"/>
      <c r="G439" s="24"/>
    </row>
    <row r="440" spans="1:12" ht="40.15" hidden="1" customHeight="1">
      <c r="A440" s="148" t="s">
        <v>594</v>
      </c>
      <c r="B440" s="879" t="s">
        <v>1547</v>
      </c>
      <c r="C440" s="880"/>
      <c r="D440" s="880"/>
      <c r="E440" s="880"/>
      <c r="F440" s="880"/>
      <c r="G440" s="881"/>
    </row>
    <row r="441" spans="1:12" ht="31.5" hidden="1">
      <c r="A441" s="20" t="s">
        <v>592</v>
      </c>
      <c r="B441" s="41" t="s">
        <v>1546</v>
      </c>
      <c r="C441" s="24"/>
      <c r="D441" s="24"/>
      <c r="E441" s="25"/>
      <c r="F441" s="24"/>
      <c r="G441" s="24"/>
    </row>
    <row r="442" spans="1:12" ht="31.5" hidden="1">
      <c r="A442" s="20" t="s">
        <v>590</v>
      </c>
      <c r="B442" s="41" t="s">
        <v>1545</v>
      </c>
      <c r="C442" s="24"/>
      <c r="D442" s="24"/>
      <c r="E442" s="25"/>
      <c r="F442" s="24"/>
      <c r="G442" s="24"/>
    </row>
    <row r="443" spans="1:12" ht="31.5" hidden="1">
      <c r="A443" s="20" t="s">
        <v>588</v>
      </c>
      <c r="B443" s="41" t="s">
        <v>1544</v>
      </c>
      <c r="C443" s="24"/>
      <c r="D443" s="24"/>
      <c r="E443" s="25"/>
      <c r="F443" s="24"/>
      <c r="G443" s="24"/>
    </row>
    <row r="444" spans="1:12" ht="31.5" hidden="1">
      <c r="A444" s="20" t="s">
        <v>586</v>
      </c>
      <c r="B444" s="41" t="s">
        <v>1543</v>
      </c>
      <c r="C444" s="24"/>
      <c r="D444" s="24"/>
      <c r="E444" s="25"/>
      <c r="F444" s="24"/>
      <c r="G444" s="24"/>
    </row>
    <row r="445" spans="1:12" ht="40.15" customHeight="1">
      <c r="A445" s="144" t="s">
        <v>584</v>
      </c>
      <c r="B445" s="879" t="s">
        <v>4985</v>
      </c>
      <c r="C445" s="880"/>
      <c r="D445" s="880"/>
      <c r="E445" s="880"/>
      <c r="F445" s="880"/>
      <c r="G445" s="881"/>
      <c r="H445" s="11">
        <f>SUM(D446:D449)</f>
        <v>8</v>
      </c>
      <c r="I445" s="11">
        <f>COUNT(D446:D449)*2</f>
        <v>8</v>
      </c>
    </row>
    <row r="446" spans="1:12" ht="47.25">
      <c r="A446" s="18" t="s">
        <v>582</v>
      </c>
      <c r="B446" s="41" t="s">
        <v>581</v>
      </c>
      <c r="C446" s="28" t="s">
        <v>1542</v>
      </c>
      <c r="D446" s="23">
        <v>2</v>
      </c>
      <c r="E446" s="25" t="s">
        <v>118</v>
      </c>
      <c r="F446" s="24"/>
      <c r="G446" s="23"/>
      <c r="L446" s="10"/>
    </row>
    <row r="447" spans="1:12" ht="30">
      <c r="A447" s="18"/>
      <c r="B447" s="41"/>
      <c r="C447" s="22" t="s">
        <v>1541</v>
      </c>
      <c r="D447" s="23">
        <v>2</v>
      </c>
      <c r="E447" s="25" t="s">
        <v>49</v>
      </c>
      <c r="F447" s="24"/>
      <c r="G447" s="23"/>
    </row>
    <row r="448" spans="1:12" ht="47.25">
      <c r="A448" s="18" t="s">
        <v>580</v>
      </c>
      <c r="B448" s="41" t="s">
        <v>579</v>
      </c>
      <c r="C448" s="21" t="s">
        <v>1540</v>
      </c>
      <c r="D448" s="23">
        <v>2</v>
      </c>
      <c r="E448" s="25" t="s">
        <v>106</v>
      </c>
      <c r="F448" s="24"/>
      <c r="G448" s="23"/>
    </row>
    <row r="449" spans="1:9" ht="60">
      <c r="A449" s="18"/>
      <c r="B449" s="41"/>
      <c r="C449" s="21" t="s">
        <v>1539</v>
      </c>
      <c r="D449" s="23">
        <v>2</v>
      </c>
      <c r="E449" s="25" t="s">
        <v>49</v>
      </c>
      <c r="F449" s="24"/>
      <c r="G449" s="23"/>
    </row>
    <row r="450" spans="1:9" ht="30" hidden="1">
      <c r="A450" s="20" t="s">
        <v>578</v>
      </c>
      <c r="B450" s="16" t="s">
        <v>577</v>
      </c>
      <c r="D450" s="24"/>
      <c r="E450" s="25"/>
      <c r="F450" s="24"/>
      <c r="G450" s="24"/>
    </row>
    <row r="451" spans="1:9" ht="63" hidden="1">
      <c r="A451" s="20" t="s">
        <v>576</v>
      </c>
      <c r="B451" s="41" t="s">
        <v>575</v>
      </c>
      <c r="C451" s="24"/>
      <c r="D451" s="24"/>
      <c r="E451" s="25"/>
      <c r="F451" s="24"/>
      <c r="G451" s="24"/>
    </row>
    <row r="452" spans="1:9" ht="40.15" customHeight="1">
      <c r="A452" s="320" t="s">
        <v>573</v>
      </c>
      <c r="B452" s="952" t="s">
        <v>1538</v>
      </c>
      <c r="C452" s="953"/>
      <c r="D452" s="953"/>
      <c r="E452" s="953"/>
      <c r="F452" s="953"/>
      <c r="G452" s="954"/>
      <c r="H452" s="11">
        <f>SUM(D453)</f>
        <v>2</v>
      </c>
      <c r="I452" s="11">
        <f>COUNT(D453)*2</f>
        <v>2</v>
      </c>
    </row>
    <row r="453" spans="1:9" ht="47.25">
      <c r="A453" s="18" t="s">
        <v>571</v>
      </c>
      <c r="B453" s="41" t="s">
        <v>570</v>
      </c>
      <c r="C453" s="41" t="s">
        <v>569</v>
      </c>
      <c r="D453" s="23">
        <v>2</v>
      </c>
      <c r="E453" s="25" t="s">
        <v>120</v>
      </c>
      <c r="F453" s="24"/>
      <c r="G453" s="23"/>
    </row>
    <row r="454" spans="1:9" ht="78.75" hidden="1">
      <c r="A454" s="20" t="s">
        <v>565</v>
      </c>
      <c r="B454" s="41" t="s">
        <v>1537</v>
      </c>
      <c r="C454" s="24"/>
      <c r="D454" s="24"/>
      <c r="E454" s="25"/>
      <c r="F454" s="24"/>
      <c r="G454" s="24"/>
    </row>
    <row r="455" spans="1:9" ht="47.25" hidden="1">
      <c r="A455" s="20" t="s">
        <v>551</v>
      </c>
      <c r="B455" s="41" t="s">
        <v>1536</v>
      </c>
      <c r="C455" s="24"/>
      <c r="D455" s="24"/>
      <c r="E455" s="25"/>
      <c r="F455" s="24"/>
      <c r="G455" s="24"/>
    </row>
    <row r="456" spans="1:9" ht="78.75" hidden="1">
      <c r="A456" s="20" t="s">
        <v>547</v>
      </c>
      <c r="B456" s="41" t="s">
        <v>546</v>
      </c>
      <c r="C456" s="24"/>
      <c r="D456" s="24"/>
      <c r="E456" s="25"/>
      <c r="F456" s="24"/>
      <c r="G456" s="24"/>
    </row>
    <row r="457" spans="1:9" ht="47.25" hidden="1">
      <c r="A457" s="20" t="s">
        <v>544</v>
      </c>
      <c r="B457" s="41" t="s">
        <v>543</v>
      </c>
      <c r="C457" s="24"/>
      <c r="D457" s="24"/>
      <c r="E457" s="25"/>
      <c r="F457" s="24"/>
      <c r="G457" s="24"/>
    </row>
    <row r="458" spans="1:9" ht="45" hidden="1">
      <c r="A458" s="20" t="s">
        <v>540</v>
      </c>
      <c r="B458" s="16" t="s">
        <v>539</v>
      </c>
      <c r="C458" s="24"/>
      <c r="D458" s="24"/>
      <c r="E458" s="25"/>
      <c r="F458" s="24"/>
      <c r="G458" s="24"/>
    </row>
    <row r="459" spans="1:9" ht="40.15" hidden="1" customHeight="1">
      <c r="A459" s="148" t="s">
        <v>530</v>
      </c>
      <c r="B459" s="952" t="s">
        <v>1535</v>
      </c>
      <c r="C459" s="953"/>
      <c r="D459" s="953"/>
      <c r="E459" s="953"/>
      <c r="F459" s="953"/>
      <c r="G459" s="954"/>
    </row>
    <row r="460" spans="1:9" ht="94.5" hidden="1">
      <c r="A460" s="20" t="s">
        <v>528</v>
      </c>
      <c r="B460" s="41" t="s">
        <v>1534</v>
      </c>
      <c r="C460" s="24"/>
      <c r="D460" s="24"/>
      <c r="E460" s="25"/>
      <c r="F460" s="24"/>
      <c r="G460" s="24"/>
    </row>
    <row r="461" spans="1:9" ht="47.25" hidden="1">
      <c r="A461" s="20" t="s">
        <v>526</v>
      </c>
      <c r="B461" s="41" t="s">
        <v>525</v>
      </c>
      <c r="C461" s="24"/>
      <c r="D461" s="24"/>
      <c r="E461" s="25"/>
      <c r="F461" s="24"/>
      <c r="G461" s="24"/>
    </row>
    <row r="462" spans="1:9" ht="63" hidden="1">
      <c r="A462" s="20" t="s">
        <v>524</v>
      </c>
      <c r="B462" s="41" t="s">
        <v>1533</v>
      </c>
      <c r="C462" s="24"/>
      <c r="D462" s="24"/>
      <c r="E462" s="25"/>
      <c r="F462" s="24"/>
      <c r="G462" s="24"/>
    </row>
    <row r="463" spans="1:9" ht="47.25" hidden="1">
      <c r="A463" s="20" t="s">
        <v>522</v>
      </c>
      <c r="B463" s="41" t="s">
        <v>521</v>
      </c>
      <c r="C463" s="24"/>
      <c r="D463" s="24"/>
      <c r="E463" s="25"/>
      <c r="F463" s="24"/>
      <c r="G463" s="24"/>
    </row>
    <row r="464" spans="1:9" ht="40.15" hidden="1" customHeight="1">
      <c r="A464" s="148" t="s">
        <v>520</v>
      </c>
      <c r="B464" s="952" t="s">
        <v>1527</v>
      </c>
      <c r="C464" s="953"/>
      <c r="D464" s="953"/>
      <c r="E464" s="953"/>
      <c r="F464" s="953"/>
      <c r="G464" s="954"/>
    </row>
    <row r="465" spans="1:9" ht="31.5" hidden="1">
      <c r="A465" s="20" t="s">
        <v>518</v>
      </c>
      <c r="B465" s="41" t="s">
        <v>1526</v>
      </c>
      <c r="C465" s="24"/>
      <c r="D465" s="24"/>
      <c r="E465" s="25"/>
      <c r="F465" s="24"/>
      <c r="G465" s="24"/>
    </row>
    <row r="466" spans="1:9" ht="63" hidden="1">
      <c r="A466" s="20" t="s">
        <v>516</v>
      </c>
      <c r="B466" s="41" t="s">
        <v>1524</v>
      </c>
      <c r="C466" s="24"/>
      <c r="D466" s="24"/>
      <c r="E466" s="25"/>
      <c r="F466" s="24"/>
      <c r="G466" s="24"/>
    </row>
    <row r="467" spans="1:9" ht="47.25" hidden="1">
      <c r="A467" s="20" t="s">
        <v>514</v>
      </c>
      <c r="B467" s="41" t="s">
        <v>513</v>
      </c>
      <c r="C467" s="24"/>
      <c r="D467" s="24"/>
      <c r="E467" s="25"/>
      <c r="F467" s="24"/>
      <c r="G467" s="24"/>
    </row>
    <row r="468" spans="1:9" ht="63" hidden="1">
      <c r="A468" s="20" t="s">
        <v>512</v>
      </c>
      <c r="B468" s="41" t="s">
        <v>1523</v>
      </c>
      <c r="C468" s="24"/>
      <c r="D468" s="24"/>
      <c r="E468" s="25"/>
      <c r="F468" s="24"/>
      <c r="G468" s="24"/>
    </row>
    <row r="469" spans="1:9" ht="47.25" hidden="1">
      <c r="A469" s="20" t="s">
        <v>510</v>
      </c>
      <c r="B469" s="41" t="s">
        <v>509</v>
      </c>
      <c r="C469" s="24"/>
      <c r="D469" s="24"/>
      <c r="E469" s="25"/>
      <c r="F469" s="24"/>
      <c r="G469" s="24"/>
    </row>
    <row r="470" spans="1:9" ht="40.15" customHeight="1">
      <c r="A470" s="144" t="s">
        <v>508</v>
      </c>
      <c r="B470" s="952" t="s">
        <v>507</v>
      </c>
      <c r="C470" s="953"/>
      <c r="D470" s="953"/>
      <c r="E470" s="953"/>
      <c r="F470" s="953"/>
      <c r="G470" s="954"/>
      <c r="H470" s="11">
        <f>SUM(D472:D483)</f>
        <v>20</v>
      </c>
      <c r="I470" s="11">
        <f>COUNT(D472:D483)*2</f>
        <v>20</v>
      </c>
    </row>
    <row r="471" spans="1:9" ht="31.5" hidden="1">
      <c r="A471" s="20" t="s">
        <v>506</v>
      </c>
      <c r="B471" s="41" t="s">
        <v>505</v>
      </c>
      <c r="C471" s="24"/>
      <c r="D471" s="24"/>
      <c r="E471" s="25"/>
      <c r="F471" s="24"/>
      <c r="G471" s="24"/>
    </row>
    <row r="472" spans="1:9" ht="60">
      <c r="A472" s="18" t="s">
        <v>479</v>
      </c>
      <c r="B472" s="22" t="s">
        <v>478</v>
      </c>
      <c r="C472" s="22" t="s">
        <v>4986</v>
      </c>
      <c r="D472" s="515">
        <v>2</v>
      </c>
      <c r="E472" s="25" t="s">
        <v>106</v>
      </c>
      <c r="F472" s="22" t="s">
        <v>4987</v>
      </c>
      <c r="G472" s="23"/>
    </row>
    <row r="473" spans="1:9" ht="30">
      <c r="A473" s="18"/>
      <c r="B473" s="22"/>
      <c r="C473" s="22" t="s">
        <v>4988</v>
      </c>
      <c r="D473" s="515">
        <v>2</v>
      </c>
      <c r="E473" s="25" t="s">
        <v>106</v>
      </c>
      <c r="F473" s="22" t="s">
        <v>4989</v>
      </c>
      <c r="G473" s="23"/>
    </row>
    <row r="474" spans="1:9" ht="30">
      <c r="A474" s="18"/>
      <c r="B474" s="22"/>
      <c r="C474" s="22" t="s">
        <v>4990</v>
      </c>
      <c r="D474" s="515">
        <v>2</v>
      </c>
      <c r="E474" s="25" t="s">
        <v>106</v>
      </c>
      <c r="F474" s="25"/>
      <c r="G474" s="23"/>
    </row>
    <row r="475" spans="1:9" ht="45">
      <c r="A475" s="18"/>
      <c r="B475" s="22"/>
      <c r="C475" s="22" t="s">
        <v>4991</v>
      </c>
      <c r="D475" s="515">
        <v>2</v>
      </c>
      <c r="E475" s="25" t="s">
        <v>106</v>
      </c>
      <c r="F475" s="25"/>
      <c r="G475" s="23"/>
    </row>
    <row r="476" spans="1:9" ht="30">
      <c r="A476" s="18"/>
      <c r="B476" s="22"/>
      <c r="C476" s="22" t="s">
        <v>4992</v>
      </c>
      <c r="D476" s="515">
        <v>2</v>
      </c>
      <c r="E476" s="25" t="s">
        <v>106</v>
      </c>
      <c r="F476" s="25"/>
      <c r="G476" s="23"/>
    </row>
    <row r="477" spans="1:9" ht="31.5" hidden="1">
      <c r="A477" s="20" t="s">
        <v>477</v>
      </c>
      <c r="B477" s="41" t="s">
        <v>476</v>
      </c>
      <c r="C477" s="24"/>
      <c r="D477" s="24"/>
      <c r="E477" s="25"/>
      <c r="F477" s="24"/>
      <c r="G477" s="24"/>
    </row>
    <row r="478" spans="1:9" ht="47.25" hidden="1">
      <c r="A478" s="20" t="s">
        <v>475</v>
      </c>
      <c r="B478" s="41" t="s">
        <v>474</v>
      </c>
      <c r="C478" s="24"/>
      <c r="D478" s="24"/>
      <c r="E478" s="25"/>
      <c r="F478" s="24"/>
      <c r="G478" s="24"/>
    </row>
    <row r="479" spans="1:9" ht="47.25">
      <c r="A479" s="18" t="s">
        <v>468</v>
      </c>
      <c r="B479" s="28" t="s">
        <v>472</v>
      </c>
      <c r="C479" s="22" t="s">
        <v>4993</v>
      </c>
      <c r="D479" s="515">
        <v>2</v>
      </c>
      <c r="E479" s="25" t="s">
        <v>106</v>
      </c>
      <c r="F479" s="25"/>
      <c r="G479" s="23"/>
    </row>
    <row r="480" spans="1:9" ht="47.25">
      <c r="A480" s="18" t="s">
        <v>5303</v>
      </c>
      <c r="B480" s="28" t="s">
        <v>470</v>
      </c>
      <c r="C480" s="22" t="s">
        <v>4994</v>
      </c>
      <c r="D480" s="515">
        <v>2</v>
      </c>
      <c r="E480" s="25" t="s">
        <v>49</v>
      </c>
      <c r="F480" s="25"/>
      <c r="G480" s="23"/>
    </row>
    <row r="481" spans="1:7">
      <c r="A481" s="18"/>
      <c r="B481" s="28"/>
      <c r="C481" s="22" t="s">
        <v>4995</v>
      </c>
      <c r="D481" s="515">
        <v>2</v>
      </c>
      <c r="E481" s="25" t="s">
        <v>49</v>
      </c>
      <c r="F481" s="25"/>
      <c r="G481" s="23"/>
    </row>
    <row r="482" spans="1:7" ht="30">
      <c r="A482" s="18"/>
      <c r="B482" s="28"/>
      <c r="C482" s="22" t="s">
        <v>4996</v>
      </c>
      <c r="D482" s="515">
        <v>2</v>
      </c>
      <c r="E482" s="25" t="s">
        <v>106</v>
      </c>
      <c r="F482" s="25" t="s">
        <v>4997</v>
      </c>
      <c r="G482" s="23"/>
    </row>
    <row r="483" spans="1:7" ht="31.5">
      <c r="A483" s="18" t="s">
        <v>468</v>
      </c>
      <c r="B483" s="28" t="s">
        <v>467</v>
      </c>
      <c r="C483" s="22" t="s">
        <v>4998</v>
      </c>
      <c r="D483" s="515">
        <v>2</v>
      </c>
      <c r="E483" s="25" t="s">
        <v>106</v>
      </c>
      <c r="F483" s="25"/>
      <c r="G483" s="23"/>
    </row>
    <row r="484" spans="1:7" ht="40.15" hidden="1" customHeight="1">
      <c r="A484" s="148" t="s">
        <v>464</v>
      </c>
      <c r="B484" s="952" t="s">
        <v>1521</v>
      </c>
      <c r="C484" s="953"/>
      <c r="D484" s="953"/>
      <c r="E484" s="953"/>
      <c r="F484" s="953"/>
      <c r="G484" s="954"/>
    </row>
    <row r="485" spans="1:7" ht="31.5" hidden="1">
      <c r="A485" s="20" t="s">
        <v>462</v>
      </c>
      <c r="B485" s="41" t="s">
        <v>461</v>
      </c>
      <c r="C485" s="24"/>
      <c r="D485" s="24"/>
      <c r="E485" s="25"/>
      <c r="F485" s="24"/>
      <c r="G485" s="24"/>
    </row>
    <row r="486" spans="1:7" ht="31.5" hidden="1">
      <c r="A486" s="20" t="s">
        <v>460</v>
      </c>
      <c r="B486" s="41" t="s">
        <v>1520</v>
      </c>
      <c r="C486" s="24"/>
      <c r="D486" s="24"/>
      <c r="E486" s="25"/>
      <c r="F486" s="24"/>
      <c r="G486" s="24"/>
    </row>
    <row r="487" spans="1:7" ht="31.5" hidden="1">
      <c r="A487" s="20" t="s">
        <v>458</v>
      </c>
      <c r="B487" s="41" t="s">
        <v>1519</v>
      </c>
      <c r="C487" s="24"/>
      <c r="D487" s="24"/>
      <c r="E487" s="25"/>
      <c r="F487" s="24"/>
      <c r="G487" s="24"/>
    </row>
    <row r="488" spans="1:7" ht="47.25" hidden="1">
      <c r="A488" s="20" t="s">
        <v>456</v>
      </c>
      <c r="B488" s="41" t="s">
        <v>1518</v>
      </c>
      <c r="C488" s="24"/>
      <c r="D488" s="24"/>
      <c r="E488" s="25"/>
      <c r="F488" s="24"/>
      <c r="G488" s="24"/>
    </row>
    <row r="489" spans="1:7" ht="47.25" hidden="1">
      <c r="A489" s="20" t="s">
        <v>454</v>
      </c>
      <c r="B489" s="41" t="s">
        <v>1517</v>
      </c>
      <c r="C489" s="24"/>
      <c r="D489" s="24"/>
      <c r="E489" s="25"/>
      <c r="F489" s="24"/>
      <c r="G489" s="24"/>
    </row>
    <row r="490" spans="1:7" ht="47.25" hidden="1">
      <c r="A490" s="20" t="s">
        <v>452</v>
      </c>
      <c r="B490" s="41" t="s">
        <v>1516</v>
      </c>
      <c r="C490" s="24"/>
      <c r="D490" s="24"/>
      <c r="E490" s="25"/>
      <c r="F490" s="24"/>
      <c r="G490" s="24"/>
    </row>
    <row r="491" spans="1:7" ht="40.15" hidden="1" customHeight="1">
      <c r="A491" s="148" t="s">
        <v>450</v>
      </c>
      <c r="B491" s="952" t="s">
        <v>1515</v>
      </c>
      <c r="C491" s="953"/>
      <c r="D491" s="953"/>
      <c r="E491" s="953"/>
      <c r="F491" s="953"/>
      <c r="G491" s="954"/>
    </row>
    <row r="492" spans="1:7" ht="31.5" hidden="1">
      <c r="A492" s="20" t="s">
        <v>448</v>
      </c>
      <c r="B492" s="41" t="s">
        <v>1514</v>
      </c>
      <c r="C492" s="24"/>
      <c r="D492" s="24"/>
      <c r="E492" s="25"/>
      <c r="F492" s="24"/>
      <c r="G492" s="24"/>
    </row>
    <row r="493" spans="1:7" ht="31.5" hidden="1">
      <c r="A493" s="20" t="s">
        <v>436</v>
      </c>
      <c r="B493" s="41" t="s">
        <v>1513</v>
      </c>
      <c r="C493" s="24"/>
      <c r="D493" s="24"/>
      <c r="E493" s="25"/>
      <c r="F493" s="24"/>
      <c r="G493" s="24"/>
    </row>
    <row r="494" spans="1:7" ht="31.5" hidden="1">
      <c r="A494" s="20" t="s">
        <v>427</v>
      </c>
      <c r="B494" s="41" t="s">
        <v>1512</v>
      </c>
      <c r="C494" s="24"/>
      <c r="D494" s="24"/>
      <c r="E494" s="25"/>
      <c r="F494" s="24"/>
      <c r="G494" s="24"/>
    </row>
    <row r="495" spans="1:7" ht="31.5" hidden="1">
      <c r="A495" s="20" t="s">
        <v>418</v>
      </c>
      <c r="B495" s="41" t="s">
        <v>1511</v>
      </c>
      <c r="C495" s="24"/>
      <c r="D495" s="24"/>
      <c r="E495" s="25"/>
      <c r="F495" s="24"/>
      <c r="G495" s="24"/>
    </row>
    <row r="496" spans="1:7" ht="40.15" hidden="1" customHeight="1">
      <c r="A496" s="148" t="s">
        <v>412</v>
      </c>
      <c r="B496" s="952" t="s">
        <v>1510</v>
      </c>
      <c r="C496" s="953"/>
      <c r="D496" s="953"/>
      <c r="E496" s="953"/>
      <c r="F496" s="953"/>
      <c r="G496" s="954"/>
    </row>
    <row r="497" spans="1:9" ht="63" hidden="1">
      <c r="A497" s="20" t="s">
        <v>410</v>
      </c>
      <c r="B497" s="41" t="s">
        <v>1322</v>
      </c>
      <c r="C497" s="24"/>
      <c r="D497" s="24"/>
      <c r="E497" s="25"/>
      <c r="F497" s="24"/>
      <c r="G497" s="24"/>
    </row>
    <row r="498" spans="1:9" ht="47.25" hidden="1">
      <c r="A498" s="20" t="s">
        <v>402</v>
      </c>
      <c r="B498" s="41" t="s">
        <v>1318</v>
      </c>
      <c r="C498" s="24"/>
      <c r="D498" s="24"/>
      <c r="E498" s="25"/>
      <c r="F498" s="24"/>
      <c r="G498" s="24"/>
    </row>
    <row r="499" spans="1:9" ht="47.25" hidden="1">
      <c r="A499" s="20" t="s">
        <v>388</v>
      </c>
      <c r="B499" s="41" t="s">
        <v>1315</v>
      </c>
      <c r="C499" s="24"/>
      <c r="D499" s="24"/>
      <c r="E499" s="25"/>
      <c r="F499" s="24"/>
      <c r="G499" s="24"/>
    </row>
    <row r="500" spans="1:9" ht="47.25" hidden="1">
      <c r="A500" s="20" t="s">
        <v>373</v>
      </c>
      <c r="B500" s="41" t="s">
        <v>1312</v>
      </c>
      <c r="C500" s="24"/>
      <c r="D500" s="24"/>
      <c r="E500" s="25"/>
      <c r="F500" s="24"/>
      <c r="G500" s="24"/>
    </row>
    <row r="501" spans="1:9" ht="47.25" hidden="1">
      <c r="A501" s="20" t="s">
        <v>362</v>
      </c>
      <c r="B501" s="41" t="s">
        <v>1509</v>
      </c>
      <c r="C501" s="24"/>
      <c r="D501" s="24"/>
      <c r="E501" s="25"/>
      <c r="F501" s="24"/>
      <c r="G501" s="24"/>
    </row>
    <row r="502" spans="1:9" ht="47.25" hidden="1">
      <c r="A502" s="20" t="s">
        <v>360</v>
      </c>
      <c r="B502" s="41" t="s">
        <v>1299</v>
      </c>
      <c r="C502" s="24"/>
      <c r="D502" s="24"/>
      <c r="E502" s="25"/>
      <c r="F502" s="24"/>
      <c r="G502" s="24"/>
    </row>
    <row r="503" spans="1:9" ht="47.25" hidden="1">
      <c r="A503" s="20" t="s">
        <v>357</v>
      </c>
      <c r="B503" s="41" t="s">
        <v>1296</v>
      </c>
      <c r="C503" s="24"/>
      <c r="D503" s="24"/>
      <c r="E503" s="25"/>
      <c r="F503" s="24"/>
      <c r="G503" s="24"/>
    </row>
    <row r="504" spans="1:9" ht="78.75" hidden="1">
      <c r="A504" s="20" t="s">
        <v>354</v>
      </c>
      <c r="B504" s="41" t="s">
        <v>1508</v>
      </c>
      <c r="C504" s="24"/>
      <c r="D504" s="24"/>
      <c r="E504" s="25"/>
      <c r="F504" s="24"/>
      <c r="G504" s="24"/>
    </row>
    <row r="505" spans="1:9" ht="47.25" hidden="1">
      <c r="A505" s="20" t="s">
        <v>347</v>
      </c>
      <c r="B505" s="41" t="s">
        <v>1507</v>
      </c>
      <c r="C505" s="24"/>
      <c r="D505" s="24"/>
      <c r="E505" s="25"/>
      <c r="F505" s="24"/>
      <c r="G505" s="24"/>
    </row>
    <row r="506" spans="1:9" ht="47.25" hidden="1">
      <c r="A506" s="20" t="s">
        <v>344</v>
      </c>
      <c r="B506" s="41" t="s">
        <v>1506</v>
      </c>
      <c r="C506" s="147"/>
      <c r="D506" s="24"/>
      <c r="E506" s="25"/>
      <c r="F506" s="24"/>
      <c r="G506" s="24"/>
    </row>
    <row r="507" spans="1:9" ht="18.75">
      <c r="A507" s="75"/>
      <c r="B507" s="951" t="s">
        <v>340</v>
      </c>
      <c r="C507" s="951"/>
      <c r="D507" s="951"/>
      <c r="E507" s="951"/>
      <c r="F507" s="951"/>
      <c r="G507" s="951"/>
      <c r="H507" s="11">
        <f>H508+H516+H527+H532+H542+H553</f>
        <v>100</v>
      </c>
      <c r="I507" s="11">
        <f>I508+I516+I527+I532+I542+I553</f>
        <v>100</v>
      </c>
    </row>
    <row r="508" spans="1:9" ht="40.15" customHeight="1">
      <c r="A508" s="565" t="s">
        <v>339</v>
      </c>
      <c r="B508" s="952" t="s">
        <v>1505</v>
      </c>
      <c r="C508" s="953"/>
      <c r="D508" s="953"/>
      <c r="E508" s="953"/>
      <c r="F508" s="953"/>
      <c r="G508" s="954"/>
      <c r="H508" s="11">
        <f>SUM(D511:D515)</f>
        <v>10</v>
      </c>
      <c r="I508" s="11">
        <f>COUNT(D511:D515)*2</f>
        <v>10</v>
      </c>
    </row>
    <row r="509" spans="1:9" ht="31.5" hidden="1">
      <c r="A509" s="48" t="s">
        <v>337</v>
      </c>
      <c r="B509" s="41" t="s">
        <v>1504</v>
      </c>
      <c r="C509" s="12"/>
      <c r="D509" s="12"/>
      <c r="E509" s="13"/>
      <c r="F509" s="12"/>
      <c r="G509" s="12"/>
    </row>
    <row r="510" spans="1:9" ht="63" hidden="1">
      <c r="A510" s="48" t="s">
        <v>335</v>
      </c>
      <c r="B510" s="41" t="s">
        <v>1503</v>
      </c>
      <c r="C510" s="24"/>
      <c r="D510" s="24"/>
      <c r="E510" s="25"/>
      <c r="F510" s="24"/>
      <c r="G510" s="12"/>
    </row>
    <row r="511" spans="1:9" ht="60">
      <c r="A511" s="43" t="s">
        <v>333</v>
      </c>
      <c r="B511" s="41" t="s">
        <v>1500</v>
      </c>
      <c r="C511" s="29" t="s">
        <v>1672</v>
      </c>
      <c r="D511" s="46">
        <v>2</v>
      </c>
      <c r="E511" s="13" t="s">
        <v>106</v>
      </c>
      <c r="F511" s="29" t="s">
        <v>1671</v>
      </c>
      <c r="G511" s="14"/>
    </row>
    <row r="512" spans="1:9" ht="47.25">
      <c r="A512" s="43" t="s">
        <v>331</v>
      </c>
      <c r="B512" s="41" t="s">
        <v>1499</v>
      </c>
      <c r="C512" s="22" t="s">
        <v>329</v>
      </c>
      <c r="D512" s="46">
        <v>2</v>
      </c>
      <c r="E512" s="13" t="s">
        <v>106</v>
      </c>
      <c r="F512" s="29" t="s">
        <v>1670</v>
      </c>
      <c r="G512" s="14"/>
    </row>
    <row r="513" spans="1:9" ht="30">
      <c r="A513" s="43"/>
      <c r="B513" s="41"/>
      <c r="C513" s="22" t="s">
        <v>327</v>
      </c>
      <c r="D513" s="46">
        <v>2</v>
      </c>
      <c r="E513" s="13" t="s">
        <v>106</v>
      </c>
      <c r="F513" s="13"/>
      <c r="G513" s="14"/>
    </row>
    <row r="514" spans="1:9" ht="47.25">
      <c r="A514" s="43" t="s">
        <v>326</v>
      </c>
      <c r="B514" s="41" t="s">
        <v>1498</v>
      </c>
      <c r="C514" s="56" t="s">
        <v>324</v>
      </c>
      <c r="D514" s="46">
        <v>2</v>
      </c>
      <c r="E514" s="13" t="s">
        <v>106</v>
      </c>
      <c r="F514" s="16" t="s">
        <v>323</v>
      </c>
      <c r="G514" s="14"/>
    </row>
    <row r="515" spans="1:9" ht="31.5">
      <c r="A515" s="43" t="s">
        <v>322</v>
      </c>
      <c r="B515" s="566" t="s">
        <v>1497</v>
      </c>
      <c r="C515" s="29" t="s">
        <v>320</v>
      </c>
      <c r="D515" s="46">
        <v>2</v>
      </c>
      <c r="E515" s="13" t="s">
        <v>106</v>
      </c>
      <c r="F515" s="12"/>
      <c r="G515" s="14"/>
    </row>
    <row r="516" spans="1:9" ht="40.15" customHeight="1">
      <c r="A516" s="144" t="s">
        <v>319</v>
      </c>
      <c r="B516" s="952" t="s">
        <v>1496</v>
      </c>
      <c r="C516" s="953"/>
      <c r="D516" s="953"/>
      <c r="E516" s="953"/>
      <c r="F516" s="953"/>
      <c r="G516" s="954"/>
      <c r="H516" s="11">
        <f>SUM(D517:D526)</f>
        <v>20</v>
      </c>
      <c r="I516" s="11">
        <f>COUNT(D517:D526)*2</f>
        <v>20</v>
      </c>
    </row>
    <row r="517" spans="1:9" ht="45">
      <c r="A517" s="43" t="s">
        <v>317</v>
      </c>
      <c r="B517" s="41" t="s">
        <v>316</v>
      </c>
      <c r="C517" s="22" t="s">
        <v>315</v>
      </c>
      <c r="D517" s="15">
        <v>2</v>
      </c>
      <c r="E517" s="13" t="s">
        <v>156</v>
      </c>
      <c r="F517" s="21" t="s">
        <v>314</v>
      </c>
      <c r="G517" s="14"/>
    </row>
    <row r="518" spans="1:9" ht="30">
      <c r="A518" s="43"/>
      <c r="B518" s="41"/>
      <c r="C518" s="22" t="s">
        <v>313</v>
      </c>
      <c r="D518" s="15">
        <v>2</v>
      </c>
      <c r="E518" s="13" t="s">
        <v>223</v>
      </c>
      <c r="F518" s="21" t="s">
        <v>312</v>
      </c>
      <c r="G518" s="14"/>
    </row>
    <row r="519" spans="1:9" ht="45">
      <c r="A519" s="43"/>
      <c r="B519" s="41"/>
      <c r="C519" s="22" t="s">
        <v>311</v>
      </c>
      <c r="D519" s="15">
        <v>2</v>
      </c>
      <c r="E519" s="13" t="s">
        <v>223</v>
      </c>
      <c r="F519" s="21" t="s">
        <v>310</v>
      </c>
      <c r="G519" s="14"/>
    </row>
    <row r="520" spans="1:9" ht="30">
      <c r="A520" s="43"/>
      <c r="B520" s="41"/>
      <c r="C520" s="22" t="s">
        <v>309</v>
      </c>
      <c r="D520" s="15">
        <v>2</v>
      </c>
      <c r="E520" s="13" t="s">
        <v>223</v>
      </c>
      <c r="F520" s="21" t="s">
        <v>308</v>
      </c>
      <c r="G520" s="14"/>
    </row>
    <row r="521" spans="1:9" ht="60">
      <c r="A521" s="43"/>
      <c r="B521" s="41"/>
      <c r="C521" s="22" t="s">
        <v>307</v>
      </c>
      <c r="D521" s="15">
        <v>2</v>
      </c>
      <c r="E521" s="13" t="s">
        <v>156</v>
      </c>
      <c r="F521" s="21" t="s">
        <v>306</v>
      </c>
      <c r="G521" s="14"/>
    </row>
    <row r="522" spans="1:9" ht="47.25">
      <c r="A522" s="43" t="s">
        <v>305</v>
      </c>
      <c r="B522" s="41" t="s">
        <v>1493</v>
      </c>
      <c r="C522" s="22" t="s">
        <v>303</v>
      </c>
      <c r="D522" s="15">
        <v>2</v>
      </c>
      <c r="E522" s="13" t="s">
        <v>110</v>
      </c>
      <c r="F522" s="21" t="s">
        <v>302</v>
      </c>
      <c r="G522" s="14"/>
    </row>
    <row r="523" spans="1:9">
      <c r="A523" s="43"/>
      <c r="B523" s="41"/>
      <c r="C523" s="22" t="s">
        <v>301</v>
      </c>
      <c r="D523" s="15">
        <v>2</v>
      </c>
      <c r="E523" s="13" t="s">
        <v>118</v>
      </c>
      <c r="F523" s="13"/>
      <c r="G523" s="14"/>
    </row>
    <row r="524" spans="1:9" ht="45">
      <c r="A524" s="43"/>
      <c r="B524" s="41"/>
      <c r="C524" s="49" t="s">
        <v>1793</v>
      </c>
      <c r="D524" s="15">
        <v>2</v>
      </c>
      <c r="E524" s="13" t="s">
        <v>903</v>
      </c>
      <c r="F524" s="21" t="s">
        <v>1792</v>
      </c>
      <c r="G524" s="14"/>
    </row>
    <row r="525" spans="1:9" ht="47.25">
      <c r="A525" s="43" t="s">
        <v>300</v>
      </c>
      <c r="B525" s="41" t="s">
        <v>1492</v>
      </c>
      <c r="C525" s="22" t="s">
        <v>298</v>
      </c>
      <c r="D525" s="15">
        <v>2</v>
      </c>
      <c r="E525" s="13" t="s">
        <v>156</v>
      </c>
      <c r="F525" s="13"/>
      <c r="G525" s="14"/>
    </row>
    <row r="526" spans="1:9" ht="60">
      <c r="A526" s="43"/>
      <c r="B526" s="41"/>
      <c r="C526" s="16" t="s">
        <v>297</v>
      </c>
      <c r="D526" s="15">
        <v>2</v>
      </c>
      <c r="E526" s="25" t="s">
        <v>223</v>
      </c>
      <c r="F526" s="29" t="s">
        <v>296</v>
      </c>
      <c r="G526" s="14"/>
    </row>
    <row r="527" spans="1:9" ht="40.15" customHeight="1">
      <c r="A527" s="144" t="s">
        <v>295</v>
      </c>
      <c r="B527" s="952" t="s">
        <v>1489</v>
      </c>
      <c r="C527" s="953"/>
      <c r="D527" s="953"/>
      <c r="E527" s="953"/>
      <c r="F527" s="953"/>
      <c r="G527" s="954"/>
      <c r="H527" s="11">
        <f>SUM(D528:D531)</f>
        <v>8</v>
      </c>
      <c r="I527" s="11">
        <f>COUNT(D528:D531)*2</f>
        <v>8</v>
      </c>
    </row>
    <row r="528" spans="1:9" ht="47.25">
      <c r="A528" s="43" t="s">
        <v>293</v>
      </c>
      <c r="B528" s="41" t="s">
        <v>1488</v>
      </c>
      <c r="C528" s="21" t="s">
        <v>291</v>
      </c>
      <c r="D528" s="15">
        <v>2</v>
      </c>
      <c r="E528" s="13" t="s">
        <v>223</v>
      </c>
      <c r="F528" s="12"/>
      <c r="G528" s="14"/>
    </row>
    <row r="529" spans="1:9">
      <c r="A529" s="43"/>
      <c r="B529" s="34"/>
      <c r="C529" s="21" t="s">
        <v>290</v>
      </c>
      <c r="D529" s="15">
        <v>2</v>
      </c>
      <c r="E529" s="13" t="s">
        <v>223</v>
      </c>
      <c r="F529" s="12"/>
      <c r="G529" s="14"/>
    </row>
    <row r="530" spans="1:9" ht="47.25">
      <c r="A530" s="43" t="s">
        <v>289</v>
      </c>
      <c r="B530" s="41" t="s">
        <v>1484</v>
      </c>
      <c r="C530" s="29" t="s">
        <v>287</v>
      </c>
      <c r="D530" s="15">
        <v>2</v>
      </c>
      <c r="E530" s="13" t="s">
        <v>223</v>
      </c>
      <c r="F530" s="12"/>
      <c r="G530" s="14"/>
    </row>
    <row r="531" spans="1:9" ht="30">
      <c r="A531" s="43"/>
      <c r="B531" s="41"/>
      <c r="C531" s="29" t="s">
        <v>286</v>
      </c>
      <c r="D531" s="15">
        <v>2</v>
      </c>
      <c r="E531" s="13" t="s">
        <v>118</v>
      </c>
      <c r="F531" s="12"/>
      <c r="G531" s="14"/>
    </row>
    <row r="532" spans="1:9" ht="40.15" customHeight="1">
      <c r="A532" s="144" t="s">
        <v>285</v>
      </c>
      <c r="B532" s="952" t="s">
        <v>1483</v>
      </c>
      <c r="C532" s="953"/>
      <c r="D532" s="953"/>
      <c r="E532" s="953"/>
      <c r="F532" s="953"/>
      <c r="G532" s="954"/>
      <c r="H532" s="11">
        <f>SUM(D533:D541)</f>
        <v>18</v>
      </c>
      <c r="I532" s="11">
        <f>COUNT(D533:D541)*2</f>
        <v>18</v>
      </c>
    </row>
    <row r="533" spans="1:9" ht="105">
      <c r="A533" s="43" t="s">
        <v>283</v>
      </c>
      <c r="B533" s="16" t="s">
        <v>1482</v>
      </c>
      <c r="C533" s="54" t="s">
        <v>281</v>
      </c>
      <c r="D533" s="46">
        <v>2</v>
      </c>
      <c r="E533" s="13" t="s">
        <v>110</v>
      </c>
      <c r="F533" s="21" t="s">
        <v>1669</v>
      </c>
      <c r="G533" s="14"/>
    </row>
    <row r="534" spans="1:9" ht="180">
      <c r="A534" s="43"/>
      <c r="B534" s="49"/>
      <c r="C534" s="29" t="s">
        <v>279</v>
      </c>
      <c r="D534" s="46">
        <v>2</v>
      </c>
      <c r="E534" s="13" t="s">
        <v>110</v>
      </c>
      <c r="F534" s="21" t="s">
        <v>1668</v>
      </c>
      <c r="G534" s="14"/>
    </row>
    <row r="535" spans="1:9" ht="30">
      <c r="A535" s="43"/>
      <c r="B535" s="49"/>
      <c r="C535" s="16" t="s">
        <v>277</v>
      </c>
      <c r="D535" s="46">
        <v>2</v>
      </c>
      <c r="E535" s="13" t="s">
        <v>110</v>
      </c>
      <c r="F535" s="24" t="s">
        <v>276</v>
      </c>
      <c r="G535" s="14"/>
    </row>
    <row r="536" spans="1:9" ht="45">
      <c r="A536" s="43"/>
      <c r="B536" s="49"/>
      <c r="C536" s="16" t="s">
        <v>275</v>
      </c>
      <c r="D536" s="46">
        <v>2</v>
      </c>
      <c r="E536" s="13" t="s">
        <v>110</v>
      </c>
      <c r="F536" s="29" t="s">
        <v>274</v>
      </c>
      <c r="G536" s="14"/>
    </row>
    <row r="537" spans="1:9" ht="45">
      <c r="A537" s="43"/>
      <c r="B537" s="49"/>
      <c r="C537" s="29" t="s">
        <v>273</v>
      </c>
      <c r="D537" s="46">
        <v>2</v>
      </c>
      <c r="E537" s="13" t="s">
        <v>110</v>
      </c>
      <c r="F537" s="21" t="s">
        <v>272</v>
      </c>
      <c r="G537" s="14"/>
    </row>
    <row r="538" spans="1:9" ht="30">
      <c r="A538" s="43"/>
      <c r="B538" s="49"/>
      <c r="C538" s="53" t="s">
        <v>271</v>
      </c>
      <c r="D538" s="46">
        <v>2</v>
      </c>
      <c r="E538" s="13" t="s">
        <v>110</v>
      </c>
      <c r="F538" s="21"/>
      <c r="G538" s="14"/>
    </row>
    <row r="539" spans="1:9" ht="60">
      <c r="A539" s="43" t="s">
        <v>270</v>
      </c>
      <c r="B539" s="16" t="s">
        <v>1481</v>
      </c>
      <c r="C539" s="52" t="s">
        <v>268</v>
      </c>
      <c r="D539" s="46">
        <v>2</v>
      </c>
      <c r="E539" s="50" t="s">
        <v>223</v>
      </c>
      <c r="F539" s="16" t="s">
        <v>267</v>
      </c>
      <c r="G539" s="14"/>
    </row>
    <row r="540" spans="1:9" ht="45">
      <c r="A540" s="43"/>
      <c r="B540" s="170"/>
      <c r="C540" s="52" t="s">
        <v>266</v>
      </c>
      <c r="D540" s="46">
        <v>2</v>
      </c>
      <c r="E540" s="50" t="s">
        <v>223</v>
      </c>
      <c r="F540" s="16" t="s">
        <v>265</v>
      </c>
      <c r="G540" s="173"/>
    </row>
    <row r="541" spans="1:9" ht="30">
      <c r="A541" s="43"/>
      <c r="B541" s="170"/>
      <c r="C541" s="29" t="s">
        <v>264</v>
      </c>
      <c r="D541" s="46">
        <v>2</v>
      </c>
      <c r="E541" s="50" t="s">
        <v>223</v>
      </c>
      <c r="F541" s="16"/>
      <c r="G541" s="173"/>
    </row>
    <row r="542" spans="1:9" ht="40.15" customHeight="1">
      <c r="A542" s="144" t="s">
        <v>263</v>
      </c>
      <c r="B542" s="952" t="s">
        <v>262</v>
      </c>
      <c r="C542" s="953"/>
      <c r="D542" s="953"/>
      <c r="E542" s="953"/>
      <c r="F542" s="953"/>
      <c r="G542" s="954"/>
      <c r="H542" s="11">
        <f>SUM(D544:D551)</f>
        <v>16</v>
      </c>
      <c r="I542" s="11">
        <f>COUNT(D544:D551)*2</f>
        <v>16</v>
      </c>
    </row>
    <row r="543" spans="1:9" ht="30" hidden="1">
      <c r="A543" s="48" t="s">
        <v>261</v>
      </c>
      <c r="B543" s="16" t="s">
        <v>260</v>
      </c>
      <c r="C543" s="21"/>
      <c r="D543" s="12"/>
      <c r="E543" s="13"/>
      <c r="F543" s="12"/>
      <c r="G543" s="12"/>
    </row>
    <row r="544" spans="1:9" ht="45">
      <c r="A544" s="43" t="s">
        <v>255</v>
      </c>
      <c r="B544" s="16" t="s">
        <v>1474</v>
      </c>
      <c r="C544" s="22" t="s">
        <v>253</v>
      </c>
      <c r="D544" s="46">
        <v>2</v>
      </c>
      <c r="E544" s="13" t="s">
        <v>223</v>
      </c>
      <c r="F544" s="29" t="s">
        <v>1473</v>
      </c>
      <c r="G544" s="14"/>
    </row>
    <row r="545" spans="1:9" ht="45">
      <c r="A545" s="43"/>
      <c r="B545" s="49"/>
      <c r="C545" s="22" t="s">
        <v>251</v>
      </c>
      <c r="D545" s="46">
        <v>2</v>
      </c>
      <c r="E545" s="13" t="s">
        <v>223</v>
      </c>
      <c r="F545" s="29" t="s">
        <v>250</v>
      </c>
      <c r="G545" s="14"/>
    </row>
    <row r="546" spans="1:9" ht="45">
      <c r="A546" s="43" t="s">
        <v>249</v>
      </c>
      <c r="B546" s="16" t="s">
        <v>1472</v>
      </c>
      <c r="C546" s="22" t="s">
        <v>247</v>
      </c>
      <c r="D546" s="46">
        <v>2</v>
      </c>
      <c r="E546" s="13" t="s">
        <v>106</v>
      </c>
      <c r="F546" s="13"/>
      <c r="G546" s="14"/>
    </row>
    <row r="547" spans="1:9" ht="30">
      <c r="A547" s="43"/>
      <c r="B547" s="49"/>
      <c r="C547" s="22" t="s">
        <v>246</v>
      </c>
      <c r="D547" s="46">
        <v>2</v>
      </c>
      <c r="E547" s="13" t="s">
        <v>106</v>
      </c>
      <c r="F547" s="13"/>
      <c r="G547" s="14"/>
    </row>
    <row r="548" spans="1:9" ht="45">
      <c r="A548" s="43"/>
      <c r="B548" s="49"/>
      <c r="C548" s="16" t="s">
        <v>245</v>
      </c>
      <c r="D548" s="46">
        <v>2</v>
      </c>
      <c r="E548" s="13" t="s">
        <v>106</v>
      </c>
      <c r="F548" s="13"/>
      <c r="G548" s="14"/>
    </row>
    <row r="549" spans="1:9" ht="30">
      <c r="A549" s="43"/>
      <c r="B549" s="49"/>
      <c r="C549" s="22" t="s">
        <v>244</v>
      </c>
      <c r="D549" s="46">
        <v>2</v>
      </c>
      <c r="E549" s="13" t="s">
        <v>223</v>
      </c>
      <c r="F549" s="29" t="s">
        <v>243</v>
      </c>
      <c r="G549" s="14"/>
    </row>
    <row r="550" spans="1:9" ht="60">
      <c r="A550" s="43"/>
      <c r="B550" s="49"/>
      <c r="C550" s="22" t="s">
        <v>242</v>
      </c>
      <c r="D550" s="46">
        <v>2</v>
      </c>
      <c r="E550" s="13" t="s">
        <v>223</v>
      </c>
      <c r="F550" s="29" t="s">
        <v>241</v>
      </c>
      <c r="G550" s="14"/>
    </row>
    <row r="551" spans="1:9" ht="45">
      <c r="A551" s="43" t="s">
        <v>240</v>
      </c>
      <c r="B551" s="16" t="s">
        <v>1468</v>
      </c>
      <c r="C551" s="21" t="s">
        <v>1467</v>
      </c>
      <c r="D551" s="46">
        <v>2</v>
      </c>
      <c r="E551" s="13" t="s">
        <v>223</v>
      </c>
      <c r="F551" s="12"/>
      <c r="G551" s="14"/>
    </row>
    <row r="552" spans="1:9" ht="30" hidden="1">
      <c r="A552" s="48" t="s">
        <v>238</v>
      </c>
      <c r="B552" s="16" t="s">
        <v>1466</v>
      </c>
      <c r="C552" s="12"/>
      <c r="D552" s="12"/>
      <c r="E552" s="13"/>
      <c r="F552" s="12"/>
      <c r="G552" s="12"/>
    </row>
    <row r="553" spans="1:9" ht="40.15" customHeight="1">
      <c r="A553" s="144" t="s">
        <v>236</v>
      </c>
      <c r="B553" s="952" t="s">
        <v>1465</v>
      </c>
      <c r="C553" s="953"/>
      <c r="D553" s="953"/>
      <c r="E553" s="953"/>
      <c r="F553" s="953"/>
      <c r="G553" s="954"/>
      <c r="H553" s="11">
        <f>SUM(D554:D567)</f>
        <v>28</v>
      </c>
      <c r="I553" s="11">
        <f>COUNT(D554:D567)*2</f>
        <v>28</v>
      </c>
    </row>
    <row r="554" spans="1:9" ht="63">
      <c r="A554" s="43" t="s">
        <v>234</v>
      </c>
      <c r="B554" s="41" t="s">
        <v>1464</v>
      </c>
      <c r="C554" s="54" t="s">
        <v>232</v>
      </c>
      <c r="D554" s="680">
        <v>2</v>
      </c>
      <c r="E554" s="130" t="s">
        <v>156</v>
      </c>
      <c r="F554" s="54" t="s">
        <v>5229</v>
      </c>
      <c r="G554" s="14"/>
    </row>
    <row r="555" spans="1:9" ht="30">
      <c r="A555" s="43"/>
      <c r="B555" s="34"/>
      <c r="C555" s="29" t="s">
        <v>5230</v>
      </c>
      <c r="D555" s="680">
        <v>2</v>
      </c>
      <c r="E555" s="130" t="s">
        <v>156</v>
      </c>
      <c r="F555" s="130"/>
      <c r="G555" s="14"/>
    </row>
    <row r="556" spans="1:9" ht="120">
      <c r="A556" s="43"/>
      <c r="B556" s="34"/>
      <c r="C556" s="29" t="s">
        <v>5231</v>
      </c>
      <c r="D556" s="680">
        <v>2</v>
      </c>
      <c r="E556" s="130" t="s">
        <v>223</v>
      </c>
      <c r="F556" s="29" t="s">
        <v>5233</v>
      </c>
      <c r="G556" s="14"/>
    </row>
    <row r="557" spans="1:9" ht="120">
      <c r="A557" s="43"/>
      <c r="B557" s="34"/>
      <c r="C557" s="29" t="s">
        <v>5232</v>
      </c>
      <c r="D557" s="680">
        <v>2</v>
      </c>
      <c r="E557" s="130" t="s">
        <v>156</v>
      </c>
      <c r="F557" s="29" t="s">
        <v>5234</v>
      </c>
      <c r="G557" s="14"/>
    </row>
    <row r="558" spans="1:9" ht="45">
      <c r="A558" s="43"/>
      <c r="B558" s="34"/>
      <c r="C558" s="54" t="s">
        <v>230</v>
      </c>
      <c r="D558" s="680">
        <v>2</v>
      </c>
      <c r="E558" s="130" t="s">
        <v>156</v>
      </c>
      <c r="F558" s="54" t="s">
        <v>5235</v>
      </c>
      <c r="G558" s="14"/>
    </row>
    <row r="559" spans="1:9" ht="30">
      <c r="A559" s="43"/>
      <c r="B559" s="34"/>
      <c r="C559" s="22" t="s">
        <v>229</v>
      </c>
      <c r="D559" s="680">
        <v>2</v>
      </c>
      <c r="E559" s="130"/>
      <c r="F559" s="130"/>
      <c r="G559" s="14"/>
    </row>
    <row r="560" spans="1:9" ht="31.5">
      <c r="A560" s="43" t="s">
        <v>228</v>
      </c>
      <c r="B560" s="41" t="s">
        <v>1463</v>
      </c>
      <c r="C560" s="22" t="s">
        <v>226</v>
      </c>
      <c r="D560" s="678">
        <v>2</v>
      </c>
      <c r="E560" s="281" t="s">
        <v>156</v>
      </c>
      <c r="F560" s="54" t="s">
        <v>5236</v>
      </c>
      <c r="G560" s="14"/>
    </row>
    <row r="561" spans="1:9" ht="180">
      <c r="A561" s="43"/>
      <c r="B561" s="34"/>
      <c r="C561" s="22" t="s">
        <v>5237</v>
      </c>
      <c r="D561" s="310">
        <v>2</v>
      </c>
      <c r="E561" s="281" t="s">
        <v>156</v>
      </c>
      <c r="F561" s="54" t="s">
        <v>5238</v>
      </c>
      <c r="G561" s="14"/>
    </row>
    <row r="562" spans="1:9" ht="45">
      <c r="A562" s="43"/>
      <c r="B562" s="34"/>
      <c r="C562" s="22" t="s">
        <v>224</v>
      </c>
      <c r="D562" s="310">
        <v>2</v>
      </c>
      <c r="E562" s="281" t="s">
        <v>110</v>
      </c>
      <c r="F562" s="54" t="s">
        <v>222</v>
      </c>
      <c r="G562" s="14"/>
    </row>
    <row r="563" spans="1:9" ht="60">
      <c r="A563" s="43"/>
      <c r="B563" s="34"/>
      <c r="C563" s="22" t="s">
        <v>221</v>
      </c>
      <c r="D563" s="310">
        <v>2</v>
      </c>
      <c r="E563" s="281" t="s">
        <v>118</v>
      </c>
      <c r="F563" s="54" t="s">
        <v>220</v>
      </c>
      <c r="G563" s="14"/>
    </row>
    <row r="564" spans="1:9" ht="60">
      <c r="A564" s="43"/>
      <c r="B564" s="34"/>
      <c r="C564" s="22" t="s">
        <v>5239</v>
      </c>
      <c r="D564" s="310">
        <v>2</v>
      </c>
      <c r="E564" s="13" t="s">
        <v>156</v>
      </c>
      <c r="F564" s="22" t="s">
        <v>5240</v>
      </c>
      <c r="G564" s="14"/>
    </row>
    <row r="565" spans="1:9" ht="47.25">
      <c r="A565" s="43" t="s">
        <v>219</v>
      </c>
      <c r="B565" s="41" t="s">
        <v>1462</v>
      </c>
      <c r="C565" s="563" t="s">
        <v>217</v>
      </c>
      <c r="D565" s="680">
        <v>2</v>
      </c>
      <c r="E565" s="681" t="s">
        <v>110</v>
      </c>
      <c r="F565" s="13"/>
      <c r="G565" s="14"/>
    </row>
    <row r="566" spans="1:9" ht="45">
      <c r="A566" s="172"/>
      <c r="B566" s="24"/>
      <c r="C566" s="98" t="s">
        <v>216</v>
      </c>
      <c r="D566" s="680">
        <v>2</v>
      </c>
      <c r="E566" s="130"/>
      <c r="F566" s="13"/>
      <c r="G566" s="14"/>
    </row>
    <row r="567" spans="1:9" ht="30">
      <c r="A567" s="532"/>
      <c r="B567" s="24"/>
      <c r="C567" s="666" t="s">
        <v>5241</v>
      </c>
      <c r="D567" s="680">
        <v>2</v>
      </c>
      <c r="E567" s="130" t="s">
        <v>106</v>
      </c>
      <c r="F567" s="13"/>
      <c r="G567" s="14"/>
    </row>
    <row r="568" spans="1:9" ht="18.75">
      <c r="A568" s="75"/>
      <c r="B568" s="951" t="s">
        <v>214</v>
      </c>
      <c r="C568" s="951"/>
      <c r="D568" s="951"/>
      <c r="E568" s="951"/>
      <c r="F568" s="951"/>
      <c r="G568" s="951"/>
      <c r="H568" s="11">
        <f>H569+H572+H576+H581+H601+H605+H613+H618+H622+H629</f>
        <v>82</v>
      </c>
      <c r="I568" s="11">
        <f>I569+I572+I576+I581+I601+I605+I613+I618+I622+I629</f>
        <v>82</v>
      </c>
    </row>
    <row r="569" spans="1:9" ht="40.15" customHeight="1">
      <c r="A569" s="144" t="s">
        <v>213</v>
      </c>
      <c r="B569" s="952" t="s">
        <v>212</v>
      </c>
      <c r="C569" s="953"/>
      <c r="D569" s="953"/>
      <c r="E569" s="953"/>
      <c r="F569" s="953"/>
      <c r="G569" s="954"/>
      <c r="H569" s="11">
        <f>SUM(D570)</f>
        <v>2</v>
      </c>
      <c r="I569" s="11">
        <f>COUNT(D570)*2</f>
        <v>2</v>
      </c>
    </row>
    <row r="570" spans="1:9" ht="63">
      <c r="A570" s="27" t="s">
        <v>211</v>
      </c>
      <c r="B570" s="41" t="s">
        <v>210</v>
      </c>
      <c r="C570" s="40" t="s">
        <v>209</v>
      </c>
      <c r="D570" s="23">
        <v>2</v>
      </c>
      <c r="E570" s="25" t="s">
        <v>106</v>
      </c>
      <c r="F570" s="24"/>
      <c r="G570" s="23"/>
    </row>
    <row r="571" spans="1:9" ht="30" hidden="1">
      <c r="A571" s="39" t="s">
        <v>208</v>
      </c>
      <c r="B571" s="16" t="s">
        <v>207</v>
      </c>
      <c r="C571" s="24"/>
      <c r="D571" s="24"/>
      <c r="E571" s="25"/>
      <c r="F571" s="24"/>
      <c r="G571" s="24"/>
    </row>
    <row r="572" spans="1:9" ht="40.15" customHeight="1">
      <c r="A572" s="144" t="s">
        <v>206</v>
      </c>
      <c r="B572" s="952" t="s">
        <v>1460</v>
      </c>
      <c r="C572" s="953"/>
      <c r="D572" s="953"/>
      <c r="E572" s="953"/>
      <c r="F572" s="953"/>
      <c r="G572" s="954"/>
      <c r="H572" s="11">
        <f>SUM(D573)</f>
        <v>2</v>
      </c>
      <c r="I572" s="11">
        <f>COUNT(D573)*2</f>
        <v>2</v>
      </c>
    </row>
    <row r="573" spans="1:9" ht="31.5">
      <c r="A573" s="27" t="s">
        <v>204</v>
      </c>
      <c r="B573" s="41" t="s">
        <v>1459</v>
      </c>
      <c r="C573" s="21" t="s">
        <v>1791</v>
      </c>
      <c r="D573" s="23">
        <v>2</v>
      </c>
      <c r="E573" s="25" t="s">
        <v>49</v>
      </c>
      <c r="F573" s="24"/>
      <c r="G573" s="23"/>
    </row>
    <row r="574" spans="1:9" ht="31.5" hidden="1">
      <c r="A574" s="39" t="s">
        <v>201</v>
      </c>
      <c r="B574" s="41" t="s">
        <v>1458</v>
      </c>
      <c r="C574" s="24"/>
      <c r="D574" s="24"/>
      <c r="E574" s="25"/>
      <c r="F574" s="24"/>
      <c r="G574" s="24"/>
    </row>
    <row r="575" spans="1:9" ht="47.25" hidden="1">
      <c r="A575" s="39" t="s">
        <v>199</v>
      </c>
      <c r="B575" s="41" t="s">
        <v>1457</v>
      </c>
      <c r="C575" s="24"/>
      <c r="D575" s="24"/>
      <c r="E575" s="25"/>
      <c r="F575" s="24"/>
      <c r="G575" s="24"/>
    </row>
    <row r="576" spans="1:9" ht="40.15" customHeight="1">
      <c r="A576" s="144" t="s">
        <v>197</v>
      </c>
      <c r="B576" s="952" t="s">
        <v>1456</v>
      </c>
      <c r="C576" s="953"/>
      <c r="D576" s="953"/>
      <c r="E576" s="953"/>
      <c r="F576" s="953"/>
      <c r="G576" s="954"/>
      <c r="H576" s="11">
        <f>SUM(D577:D580)</f>
        <v>6</v>
      </c>
      <c r="I576" s="11">
        <f>COUNT(D577:D580)*2</f>
        <v>6</v>
      </c>
    </row>
    <row r="577" spans="1:9" ht="75">
      <c r="A577" s="18" t="s">
        <v>195</v>
      </c>
      <c r="B577" s="41" t="s">
        <v>1455</v>
      </c>
      <c r="C577" s="29" t="s">
        <v>193</v>
      </c>
      <c r="D577" s="23">
        <v>2</v>
      </c>
      <c r="E577" s="25" t="s">
        <v>106</v>
      </c>
      <c r="F577" s="24"/>
      <c r="G577" s="23"/>
    </row>
    <row r="578" spans="1:9" ht="47.25" hidden="1">
      <c r="A578" s="20" t="s">
        <v>191</v>
      </c>
      <c r="B578" s="41" t="s">
        <v>1454</v>
      </c>
      <c r="C578" s="24"/>
      <c r="D578" s="24"/>
      <c r="E578" s="25"/>
      <c r="F578" s="24"/>
      <c r="G578" s="24"/>
    </row>
    <row r="579" spans="1:9" ht="47.25">
      <c r="A579" s="18" t="s">
        <v>188</v>
      </c>
      <c r="B579" s="67" t="s">
        <v>1453</v>
      </c>
      <c r="C579" s="34" t="s">
        <v>186</v>
      </c>
      <c r="D579" s="23">
        <v>2</v>
      </c>
      <c r="E579" s="25" t="s">
        <v>106</v>
      </c>
      <c r="F579" s="24"/>
      <c r="G579" s="23"/>
    </row>
    <row r="580" spans="1:9" ht="31.5">
      <c r="A580" s="18"/>
      <c r="C580" s="34" t="s">
        <v>185</v>
      </c>
      <c r="D580" s="23">
        <v>2</v>
      </c>
      <c r="E580" s="25" t="s">
        <v>118</v>
      </c>
      <c r="F580" s="24"/>
      <c r="G580" s="23"/>
    </row>
    <row r="581" spans="1:9" ht="40.15" customHeight="1">
      <c r="A581" s="144" t="s">
        <v>184</v>
      </c>
      <c r="B581" s="952" t="s">
        <v>1452</v>
      </c>
      <c r="C581" s="953"/>
      <c r="D581" s="953"/>
      <c r="E581" s="953"/>
      <c r="F581" s="953"/>
      <c r="G581" s="954"/>
      <c r="H581" s="11">
        <f>SUM(D582:D600)</f>
        <v>38</v>
      </c>
      <c r="I581" s="11">
        <f>COUNT(D582:D600)*2</f>
        <v>38</v>
      </c>
    </row>
    <row r="582" spans="1:9" ht="45">
      <c r="A582" s="18" t="s">
        <v>182</v>
      </c>
      <c r="B582" s="41" t="s">
        <v>181</v>
      </c>
      <c r="C582" s="31" t="s">
        <v>180</v>
      </c>
      <c r="D582" s="23">
        <v>2</v>
      </c>
      <c r="E582" s="25" t="s">
        <v>49</v>
      </c>
      <c r="F582" s="24"/>
      <c r="G582" s="23"/>
    </row>
    <row r="583" spans="1:9" s="11" customFormat="1" ht="30">
      <c r="A583" s="18"/>
      <c r="B583" s="34"/>
      <c r="C583" s="22" t="s">
        <v>179</v>
      </c>
      <c r="D583" s="23">
        <v>2</v>
      </c>
      <c r="E583" s="25" t="s">
        <v>178</v>
      </c>
      <c r="F583" s="24"/>
      <c r="G583" s="23"/>
    </row>
    <row r="584" spans="1:9" s="11" customFormat="1" ht="47.25">
      <c r="A584" s="18" t="s">
        <v>177</v>
      </c>
      <c r="B584" s="41" t="s">
        <v>176</v>
      </c>
      <c r="C584" s="21" t="s">
        <v>4999</v>
      </c>
      <c r="D584" s="23">
        <v>2</v>
      </c>
      <c r="E584" s="25" t="s">
        <v>49</v>
      </c>
      <c r="F584" s="24"/>
      <c r="G584" s="23"/>
    </row>
    <row r="585" spans="1:9" s="11" customFormat="1" ht="45">
      <c r="A585" s="18"/>
      <c r="B585" s="41"/>
      <c r="C585" s="21" t="s">
        <v>5000</v>
      </c>
      <c r="D585" s="23">
        <v>2</v>
      </c>
      <c r="E585" s="25" t="s">
        <v>49</v>
      </c>
      <c r="F585" s="24"/>
      <c r="G585" s="23"/>
    </row>
    <row r="586" spans="1:9" s="11" customFormat="1" ht="45">
      <c r="A586" s="18"/>
      <c r="B586" s="41"/>
      <c r="C586" s="16" t="s">
        <v>5001</v>
      </c>
      <c r="D586" s="23">
        <v>2</v>
      </c>
      <c r="E586" s="25" t="s">
        <v>49</v>
      </c>
      <c r="F586" s="24"/>
      <c r="G586" s="23"/>
    </row>
    <row r="587" spans="1:9" s="11" customFormat="1" ht="45">
      <c r="A587" s="18"/>
      <c r="B587" s="41"/>
      <c r="C587" s="21" t="s">
        <v>5002</v>
      </c>
      <c r="D587" s="23">
        <v>2</v>
      </c>
      <c r="E587" s="25" t="s">
        <v>49</v>
      </c>
      <c r="F587" s="24"/>
      <c r="G587" s="23"/>
    </row>
    <row r="588" spans="1:9" s="11" customFormat="1" ht="45">
      <c r="A588" s="18"/>
      <c r="B588" s="41"/>
      <c r="C588" s="21" t="s">
        <v>5003</v>
      </c>
      <c r="D588" s="23">
        <v>2</v>
      </c>
      <c r="E588" s="25" t="s">
        <v>49</v>
      </c>
      <c r="F588" s="24"/>
      <c r="G588" s="23"/>
    </row>
    <row r="589" spans="1:9" s="11" customFormat="1" ht="60">
      <c r="A589" s="18"/>
      <c r="B589" s="41"/>
      <c r="C589" s="21" t="s">
        <v>5004</v>
      </c>
      <c r="D589" s="23">
        <v>2</v>
      </c>
      <c r="E589" s="25" t="s">
        <v>49</v>
      </c>
      <c r="F589" s="24"/>
      <c r="G589" s="23"/>
    </row>
    <row r="590" spans="1:9" s="11" customFormat="1" ht="45">
      <c r="A590" s="18"/>
      <c r="B590" s="41"/>
      <c r="C590" s="21" t="s">
        <v>5005</v>
      </c>
      <c r="D590" s="23">
        <v>2</v>
      </c>
      <c r="E590" s="25" t="s">
        <v>49</v>
      </c>
      <c r="F590" s="24"/>
      <c r="G590" s="23"/>
    </row>
    <row r="591" spans="1:9" s="11" customFormat="1" ht="45">
      <c r="A591" s="18"/>
      <c r="B591" s="41"/>
      <c r="C591" s="21" t="s">
        <v>5006</v>
      </c>
      <c r="D591" s="23">
        <v>2</v>
      </c>
      <c r="E591" s="25" t="s">
        <v>49</v>
      </c>
      <c r="F591" s="24"/>
      <c r="G591" s="23"/>
    </row>
    <row r="592" spans="1:9" s="11" customFormat="1" ht="45">
      <c r="A592" s="18"/>
      <c r="B592" s="41"/>
      <c r="C592" s="21" t="s">
        <v>5007</v>
      </c>
      <c r="D592" s="23">
        <v>2</v>
      </c>
      <c r="E592" s="25" t="s">
        <v>49</v>
      </c>
      <c r="F592" s="24"/>
      <c r="G592" s="23"/>
    </row>
    <row r="593" spans="1:9" s="11" customFormat="1" ht="30">
      <c r="A593" s="18"/>
      <c r="B593" s="41"/>
      <c r="C593" s="16" t="s">
        <v>1662</v>
      </c>
      <c r="D593" s="23">
        <v>2</v>
      </c>
      <c r="E593" s="25" t="s">
        <v>49</v>
      </c>
      <c r="F593" s="24"/>
      <c r="G593" s="23"/>
    </row>
    <row r="594" spans="1:9" s="11" customFormat="1" ht="45">
      <c r="A594" s="18"/>
      <c r="B594" s="41"/>
      <c r="C594" s="16" t="s">
        <v>5008</v>
      </c>
      <c r="D594" s="23">
        <v>2</v>
      </c>
      <c r="E594" s="25" t="s">
        <v>49</v>
      </c>
      <c r="F594" s="24"/>
      <c r="G594" s="23"/>
    </row>
    <row r="595" spans="1:9" s="11" customFormat="1" ht="60">
      <c r="A595" s="18"/>
      <c r="B595" s="41"/>
      <c r="C595" s="29" t="s">
        <v>1790</v>
      </c>
      <c r="D595" s="23">
        <v>2</v>
      </c>
      <c r="E595" s="25" t="s">
        <v>49</v>
      </c>
      <c r="F595" s="24"/>
      <c r="G595" s="23"/>
    </row>
    <row r="596" spans="1:9" s="11" customFormat="1" ht="45">
      <c r="A596" s="18"/>
      <c r="B596" s="41"/>
      <c r="C596" s="29" t="s">
        <v>5009</v>
      </c>
      <c r="D596" s="23">
        <v>2</v>
      </c>
      <c r="E596" s="25" t="s">
        <v>49</v>
      </c>
      <c r="F596" s="24"/>
      <c r="G596" s="23"/>
    </row>
    <row r="597" spans="1:9" s="11" customFormat="1" ht="60">
      <c r="A597" s="18"/>
      <c r="B597" s="41"/>
      <c r="C597" s="21" t="s">
        <v>5010</v>
      </c>
      <c r="D597" s="23">
        <v>2</v>
      </c>
      <c r="E597" s="25" t="s">
        <v>49</v>
      </c>
      <c r="F597" s="24"/>
      <c r="G597" s="23"/>
    </row>
    <row r="598" spans="1:9" s="11" customFormat="1" ht="60">
      <c r="A598" s="18"/>
      <c r="B598" s="41"/>
      <c r="C598" s="21" t="s">
        <v>5011</v>
      </c>
      <c r="D598" s="23">
        <v>2</v>
      </c>
      <c r="E598" s="25" t="s">
        <v>49</v>
      </c>
      <c r="F598" s="24"/>
      <c r="G598" s="23"/>
    </row>
    <row r="599" spans="1:9" ht="31.5">
      <c r="A599" s="18" t="s">
        <v>162</v>
      </c>
      <c r="B599" s="41" t="s">
        <v>1450</v>
      </c>
      <c r="C599" s="21" t="s">
        <v>1661</v>
      </c>
      <c r="D599" s="23">
        <v>2</v>
      </c>
      <c r="E599" s="25" t="s">
        <v>106</v>
      </c>
      <c r="F599" s="24"/>
      <c r="G599" s="23"/>
    </row>
    <row r="600" spans="1:9" ht="45">
      <c r="A600" s="18" t="s">
        <v>159</v>
      </c>
      <c r="B600" s="41" t="s">
        <v>158</v>
      </c>
      <c r="C600" s="47" t="s">
        <v>157</v>
      </c>
      <c r="D600" s="23">
        <v>2</v>
      </c>
      <c r="E600" s="25" t="s">
        <v>156</v>
      </c>
      <c r="F600" s="16" t="s">
        <v>5012</v>
      </c>
      <c r="G600" s="23"/>
    </row>
    <row r="601" spans="1:9" ht="40.15" customHeight="1">
      <c r="A601" s="144" t="s">
        <v>154</v>
      </c>
      <c r="B601" s="952" t="s">
        <v>1449</v>
      </c>
      <c r="C601" s="953"/>
      <c r="D601" s="953"/>
      <c r="E601" s="953"/>
      <c r="F601" s="953"/>
      <c r="G601" s="954"/>
      <c r="H601" s="11">
        <f>SUM(D602:D604)</f>
        <v>6</v>
      </c>
      <c r="I601" s="11">
        <f>COUNT(D602:D604)*2</f>
        <v>6</v>
      </c>
    </row>
    <row r="602" spans="1:9" ht="31.5">
      <c r="A602" s="18" t="s">
        <v>152</v>
      </c>
      <c r="B602" s="41" t="s">
        <v>1448</v>
      </c>
      <c r="C602" s="21" t="s">
        <v>150</v>
      </c>
      <c r="D602" s="23">
        <v>2</v>
      </c>
      <c r="E602" s="25" t="s">
        <v>106</v>
      </c>
      <c r="F602" s="24"/>
      <c r="G602" s="23"/>
    </row>
    <row r="603" spans="1:9" ht="47.25">
      <c r="A603" s="18" t="s">
        <v>149</v>
      </c>
      <c r="B603" s="41" t="s">
        <v>1447</v>
      </c>
      <c r="C603" s="29" t="s">
        <v>147</v>
      </c>
      <c r="D603" s="23">
        <v>2</v>
      </c>
      <c r="E603" s="25" t="s">
        <v>106</v>
      </c>
      <c r="F603" s="24"/>
      <c r="G603" s="23"/>
    </row>
    <row r="604" spans="1:9" ht="31.5">
      <c r="A604" s="18" t="s">
        <v>146</v>
      </c>
      <c r="B604" s="41" t="s">
        <v>1446</v>
      </c>
      <c r="C604" s="22" t="s">
        <v>144</v>
      </c>
      <c r="D604" s="23">
        <v>2</v>
      </c>
      <c r="E604" s="25" t="s">
        <v>106</v>
      </c>
      <c r="F604" s="24"/>
      <c r="G604" s="23"/>
    </row>
    <row r="605" spans="1:9" ht="40.15" customHeight="1">
      <c r="A605" s="144" t="s">
        <v>143</v>
      </c>
      <c r="B605" s="952" t="s">
        <v>142</v>
      </c>
      <c r="C605" s="953"/>
      <c r="D605" s="953"/>
      <c r="E605" s="953"/>
      <c r="F605" s="953"/>
      <c r="G605" s="954"/>
      <c r="H605" s="11">
        <f>SUM(D606:D612)</f>
        <v>14</v>
      </c>
      <c r="I605" s="11">
        <f>COUNT(D606:D612)*2</f>
        <v>14</v>
      </c>
    </row>
    <row r="606" spans="1:9" ht="60">
      <c r="A606" s="18" t="s">
        <v>141</v>
      </c>
      <c r="B606" s="16" t="s">
        <v>282</v>
      </c>
      <c r="C606" s="29" t="s">
        <v>139</v>
      </c>
      <c r="D606" s="23">
        <v>2</v>
      </c>
      <c r="E606" s="25" t="s">
        <v>120</v>
      </c>
      <c r="F606" s="24"/>
      <c r="G606" s="23"/>
    </row>
    <row r="607" spans="1:9" ht="31.5">
      <c r="A607" s="18" t="s">
        <v>138</v>
      </c>
      <c r="B607" s="41" t="s">
        <v>137</v>
      </c>
      <c r="C607" s="29" t="s">
        <v>136</v>
      </c>
      <c r="D607" s="23">
        <v>2</v>
      </c>
      <c r="E607" s="25" t="s">
        <v>120</v>
      </c>
      <c r="F607" s="24"/>
      <c r="G607" s="23"/>
    </row>
    <row r="608" spans="1:9" ht="30">
      <c r="A608" s="18"/>
      <c r="C608" s="56" t="s">
        <v>135</v>
      </c>
      <c r="D608" s="23">
        <v>2</v>
      </c>
      <c r="E608" s="25" t="s">
        <v>120</v>
      </c>
      <c r="F608" s="24"/>
      <c r="G608" s="23"/>
    </row>
    <row r="609" spans="1:9" ht="30">
      <c r="A609" s="18"/>
      <c r="C609" s="29" t="s">
        <v>1789</v>
      </c>
      <c r="D609" s="23">
        <v>2</v>
      </c>
      <c r="E609" s="25" t="s">
        <v>120</v>
      </c>
      <c r="F609" s="24"/>
      <c r="G609" s="23"/>
    </row>
    <row r="610" spans="1:9" ht="47.25">
      <c r="A610" s="18" t="s">
        <v>134</v>
      </c>
      <c r="B610" s="67" t="s">
        <v>133</v>
      </c>
      <c r="C610" s="31" t="s">
        <v>132</v>
      </c>
      <c r="D610" s="23">
        <v>2</v>
      </c>
      <c r="E610" s="25" t="s">
        <v>120</v>
      </c>
      <c r="F610" s="24"/>
      <c r="G610" s="23"/>
    </row>
    <row r="611" spans="1:9" ht="47.25">
      <c r="A611" s="18" t="s">
        <v>131</v>
      </c>
      <c r="B611" s="41" t="s">
        <v>130</v>
      </c>
      <c r="C611" s="47" t="s">
        <v>129</v>
      </c>
      <c r="D611" s="23">
        <v>2</v>
      </c>
      <c r="E611" s="25" t="s">
        <v>120</v>
      </c>
      <c r="F611" s="24"/>
      <c r="G611" s="23"/>
    </row>
    <row r="612" spans="1:9" ht="47.25">
      <c r="A612" s="18" t="s">
        <v>128</v>
      </c>
      <c r="B612" s="41" t="s">
        <v>127</v>
      </c>
      <c r="C612" s="29" t="s">
        <v>126</v>
      </c>
      <c r="D612" s="23">
        <v>2</v>
      </c>
      <c r="E612" s="25" t="s">
        <v>120</v>
      </c>
      <c r="F612" s="24"/>
      <c r="G612" s="23"/>
    </row>
    <row r="613" spans="1:9" ht="40.15" customHeight="1">
      <c r="A613" s="144" t="s">
        <v>125</v>
      </c>
      <c r="B613" s="737" t="s">
        <v>5134</v>
      </c>
      <c r="C613" s="738"/>
      <c r="D613" s="738"/>
      <c r="E613" s="738"/>
      <c r="F613" s="738"/>
      <c r="G613" s="739"/>
      <c r="H613" s="11">
        <f>SUM(D615:D617)</f>
        <v>6</v>
      </c>
      <c r="I613" s="11">
        <f>COUNT(D615:D617)*2</f>
        <v>6</v>
      </c>
    </row>
    <row r="614" spans="1:9" hidden="1">
      <c r="A614" s="20" t="s">
        <v>123</v>
      </c>
      <c r="B614" s="41" t="s">
        <v>122</v>
      </c>
      <c r="C614" s="24"/>
      <c r="D614" s="24"/>
      <c r="E614" s="25"/>
      <c r="F614" s="24"/>
      <c r="G614" s="24"/>
    </row>
    <row r="615" spans="1:9" ht="135">
      <c r="A615" s="298" t="s">
        <v>117</v>
      </c>
      <c r="B615" s="29" t="s">
        <v>5144</v>
      </c>
      <c r="C615" s="29" t="s">
        <v>5145</v>
      </c>
      <c r="D615" s="674">
        <v>2</v>
      </c>
      <c r="E615" s="25" t="s">
        <v>106</v>
      </c>
      <c r="F615" s="663" t="s">
        <v>5146</v>
      </c>
      <c r="G615" s="23"/>
    </row>
    <row r="616" spans="1:9" ht="90">
      <c r="A616" s="298" t="s">
        <v>5147</v>
      </c>
      <c r="B616" s="29" t="s">
        <v>5148</v>
      </c>
      <c r="C616" s="29" t="s">
        <v>5149</v>
      </c>
      <c r="D616" s="674">
        <v>2</v>
      </c>
      <c r="E616" s="25" t="s">
        <v>106</v>
      </c>
      <c r="F616" s="663" t="s">
        <v>5150</v>
      </c>
      <c r="G616" s="23"/>
    </row>
    <row r="617" spans="1:9" ht="150">
      <c r="A617" s="298" t="s">
        <v>5155</v>
      </c>
      <c r="B617" s="29" t="s">
        <v>5156</v>
      </c>
      <c r="C617" s="29" t="s">
        <v>5157</v>
      </c>
      <c r="D617" s="674">
        <v>2</v>
      </c>
      <c r="E617" s="25" t="s">
        <v>106</v>
      </c>
      <c r="F617" s="663" t="s">
        <v>5158</v>
      </c>
      <c r="G617" s="23"/>
    </row>
    <row r="618" spans="1:9" ht="40.15" customHeight="1">
      <c r="A618" s="144" t="s">
        <v>116</v>
      </c>
      <c r="B618" s="952" t="s">
        <v>1445</v>
      </c>
      <c r="C618" s="953"/>
      <c r="D618" s="953"/>
      <c r="E618" s="953"/>
      <c r="F618" s="953"/>
      <c r="G618" s="954"/>
      <c r="H618" s="11">
        <f>SUM(D619:D621)</f>
        <v>6</v>
      </c>
      <c r="I618" s="11">
        <f>COUNT(D619:D621)*2</f>
        <v>6</v>
      </c>
    </row>
    <row r="619" spans="1:9" ht="31.5">
      <c r="A619" s="18" t="s">
        <v>114</v>
      </c>
      <c r="B619" s="28" t="s">
        <v>1444</v>
      </c>
      <c r="C619" s="22" t="s">
        <v>5242</v>
      </c>
      <c r="D619" s="677">
        <v>2</v>
      </c>
      <c r="E619" s="25" t="s">
        <v>110</v>
      </c>
      <c r="F619" s="25" t="s">
        <v>5243</v>
      </c>
      <c r="G619" s="36"/>
    </row>
    <row r="620" spans="1:9" ht="30">
      <c r="A620" s="111"/>
      <c r="B620" s="40"/>
      <c r="C620" s="22" t="s">
        <v>5258</v>
      </c>
      <c r="D620" s="677">
        <v>2</v>
      </c>
      <c r="E620" s="25" t="s">
        <v>110</v>
      </c>
      <c r="F620" s="25" t="s">
        <v>5259</v>
      </c>
      <c r="G620" s="36"/>
    </row>
    <row r="621" spans="1:9" ht="31.5">
      <c r="A621" s="18" t="s">
        <v>108</v>
      </c>
      <c r="B621" s="28" t="s">
        <v>1442</v>
      </c>
      <c r="C621" s="25" t="s">
        <v>5313</v>
      </c>
      <c r="D621" s="677">
        <v>2</v>
      </c>
      <c r="E621" s="110" t="s">
        <v>106</v>
      </c>
      <c r="F621" s="22" t="s">
        <v>5260</v>
      </c>
      <c r="G621" s="36"/>
    </row>
    <row r="622" spans="1:9" hidden="1">
      <c r="A622" s="611" t="s">
        <v>5160</v>
      </c>
      <c r="B622" s="753" t="s">
        <v>5244</v>
      </c>
      <c r="C622" s="754"/>
      <c r="D622" s="754"/>
      <c r="E622" s="754"/>
      <c r="F622" s="754"/>
      <c r="G622" s="760"/>
      <c r="H622" s="509">
        <f>SUM(D623:D628)</f>
        <v>0</v>
      </c>
      <c r="I622" s="509">
        <f>COUNT(D623:D628)</f>
        <v>0</v>
      </c>
    </row>
    <row r="623" spans="1:9" ht="45" hidden="1">
      <c r="A623" s="611" t="s">
        <v>5162</v>
      </c>
      <c r="B623" s="21" t="s">
        <v>5163</v>
      </c>
      <c r="C623" s="25"/>
      <c r="D623" s="644"/>
      <c r="E623" s="25"/>
      <c r="F623" s="22"/>
      <c r="G623" s="23"/>
      <c r="H623" s="509"/>
      <c r="I623" s="509"/>
    </row>
    <row r="624" spans="1:9" ht="60" hidden="1">
      <c r="A624" s="611" t="s">
        <v>5166</v>
      </c>
      <c r="B624" s="21" t="s">
        <v>5167</v>
      </c>
      <c r="C624" s="25"/>
      <c r="D624" s="644"/>
      <c r="E624" s="25"/>
      <c r="F624" s="22"/>
      <c r="G624" s="23"/>
      <c r="H624" s="509"/>
      <c r="I624" s="509"/>
    </row>
    <row r="625" spans="1:9" ht="45" hidden="1">
      <c r="A625" s="611" t="s">
        <v>5170</v>
      </c>
      <c r="B625" s="21" t="s">
        <v>5171</v>
      </c>
      <c r="C625" s="25"/>
      <c r="D625" s="644"/>
      <c r="E625" s="25"/>
      <c r="F625" s="22"/>
      <c r="G625" s="23"/>
      <c r="H625" s="509"/>
      <c r="I625" s="509"/>
    </row>
    <row r="626" spans="1:9" ht="75" hidden="1">
      <c r="A626" s="611" t="s">
        <v>5174</v>
      </c>
      <c r="B626" s="21" t="s">
        <v>5175</v>
      </c>
      <c r="C626" s="25"/>
      <c r="D626" s="644"/>
      <c r="E626" s="25"/>
      <c r="F626" s="22"/>
      <c r="G626" s="23"/>
      <c r="H626" s="509"/>
      <c r="I626" s="509"/>
    </row>
    <row r="627" spans="1:9" ht="30" hidden="1">
      <c r="A627" s="611" t="s">
        <v>5178</v>
      </c>
      <c r="B627" s="21" t="s">
        <v>5179</v>
      </c>
      <c r="C627" s="25"/>
      <c r="D627" s="644"/>
      <c r="E627" s="25"/>
      <c r="F627" s="22"/>
      <c r="G627" s="23"/>
      <c r="H627" s="509"/>
      <c r="I627" s="509"/>
    </row>
    <row r="628" spans="1:9" ht="30" hidden="1">
      <c r="A628" s="611" t="s">
        <v>5182</v>
      </c>
      <c r="B628" s="21" t="s">
        <v>5183</v>
      </c>
      <c r="C628" s="25"/>
      <c r="D628" s="644"/>
      <c r="E628" s="25"/>
      <c r="F628" s="22"/>
      <c r="G628" s="23"/>
      <c r="H628" s="509"/>
      <c r="I628" s="509"/>
    </row>
    <row r="629" spans="1:9" ht="18.75">
      <c r="A629" s="482" t="s">
        <v>5186</v>
      </c>
      <c r="B629" s="955" t="s">
        <v>5187</v>
      </c>
      <c r="C629" s="956"/>
      <c r="D629" s="956"/>
      <c r="E629" s="956"/>
      <c r="F629" s="956"/>
      <c r="G629" s="957"/>
      <c r="H629" s="11">
        <f>SUM(D630:D639)</f>
        <v>2</v>
      </c>
      <c r="I629" s="11">
        <f>COUNT(D630:D639)*2</f>
        <v>2</v>
      </c>
    </row>
    <row r="630" spans="1:9" ht="75" hidden="1">
      <c r="A630" s="611" t="s">
        <v>5245</v>
      </c>
      <c r="B630" s="21" t="s">
        <v>5189</v>
      </c>
      <c r="C630" s="645"/>
      <c r="D630" s="644"/>
      <c r="E630" s="645"/>
      <c r="F630" s="645"/>
      <c r="G630" s="645"/>
      <c r="H630" s="509"/>
      <c r="I630" s="509"/>
    </row>
    <row r="631" spans="1:9" ht="60" hidden="1">
      <c r="A631" s="611" t="s">
        <v>5246</v>
      </c>
      <c r="B631" s="21" t="s">
        <v>5193</v>
      </c>
      <c r="C631" s="645"/>
      <c r="D631" s="644"/>
      <c r="E631" s="645"/>
      <c r="F631" s="645"/>
      <c r="G631" s="645"/>
      <c r="H631" s="509"/>
      <c r="I631" s="509"/>
    </row>
    <row r="632" spans="1:9" ht="60" hidden="1">
      <c r="A632" s="611" t="s">
        <v>5247</v>
      </c>
      <c r="B632" s="21" t="s">
        <v>5197</v>
      </c>
      <c r="C632" s="645"/>
      <c r="D632" s="644"/>
      <c r="E632" s="645"/>
      <c r="F632" s="645"/>
      <c r="G632" s="645"/>
      <c r="H632" s="509"/>
      <c r="I632" s="509"/>
    </row>
    <row r="633" spans="1:9" ht="45" hidden="1">
      <c r="A633" s="611" t="s">
        <v>5248</v>
      </c>
      <c r="B633" s="21" t="s">
        <v>5201</v>
      </c>
      <c r="C633" s="645"/>
      <c r="D633" s="644"/>
      <c r="E633" s="645"/>
      <c r="F633" s="645"/>
      <c r="G633" s="645"/>
      <c r="H633" s="509"/>
      <c r="I633" s="509"/>
    </row>
    <row r="634" spans="1:9" ht="45" hidden="1">
      <c r="A634" s="611" t="s">
        <v>5249</v>
      </c>
      <c r="B634" s="21" t="s">
        <v>5205</v>
      </c>
      <c r="C634" s="645"/>
      <c r="D634" s="644"/>
      <c r="E634" s="645"/>
      <c r="F634" s="645"/>
      <c r="G634" s="645"/>
      <c r="H634" s="509"/>
      <c r="I634" s="509"/>
    </row>
    <row r="635" spans="1:9" ht="90">
      <c r="A635" s="482" t="s">
        <v>5250</v>
      </c>
      <c r="B635" s="29" t="s">
        <v>5274</v>
      </c>
      <c r="C635" s="29" t="s">
        <v>5252</v>
      </c>
      <c r="D635" s="677">
        <v>2</v>
      </c>
      <c r="E635" s="110" t="s">
        <v>106</v>
      </c>
      <c r="F635" s="29" t="s">
        <v>5298</v>
      </c>
      <c r="G635" s="682"/>
    </row>
    <row r="636" spans="1:9" ht="75" hidden="1">
      <c r="A636" s="20" t="s">
        <v>5254</v>
      </c>
      <c r="B636" s="21" t="s">
        <v>5213</v>
      </c>
      <c r="C636" s="645"/>
      <c r="D636" s="644"/>
      <c r="E636" s="646"/>
      <c r="F636" s="645"/>
      <c r="G636" s="645"/>
      <c r="H636" s="509"/>
      <c r="I636" s="509"/>
    </row>
    <row r="637" spans="1:9" ht="30" hidden="1">
      <c r="A637" s="20" t="s">
        <v>5255</v>
      </c>
      <c r="B637" s="21" t="s">
        <v>5217</v>
      </c>
      <c r="C637" s="645"/>
      <c r="D637" s="644"/>
      <c r="E637" s="645"/>
      <c r="F637" s="645"/>
      <c r="G637" s="645"/>
      <c r="H637" s="509"/>
      <c r="I637" s="509"/>
    </row>
    <row r="638" spans="1:9" ht="30" hidden="1">
      <c r="A638" s="20" t="s">
        <v>5256</v>
      </c>
      <c r="B638" s="21" t="s">
        <v>5221</v>
      </c>
      <c r="C638" s="645"/>
      <c r="D638" s="644"/>
      <c r="E638" s="645"/>
      <c r="F638" s="645"/>
      <c r="G638" s="645"/>
      <c r="H638" s="509"/>
      <c r="I638" s="509"/>
    </row>
    <row r="639" spans="1:9" ht="60" hidden="1">
      <c r="A639" s="20" t="s">
        <v>5257</v>
      </c>
      <c r="B639" s="21" t="s">
        <v>5225</v>
      </c>
      <c r="C639" s="24"/>
      <c r="D639" s="644"/>
      <c r="E639" s="24"/>
      <c r="F639" s="24"/>
      <c r="G639" s="36"/>
      <c r="H639" s="509"/>
      <c r="I639" s="509"/>
    </row>
    <row r="640" spans="1:9" ht="18.75">
      <c r="A640" s="75"/>
      <c r="B640" s="951" t="s">
        <v>105</v>
      </c>
      <c r="C640" s="951"/>
      <c r="D640" s="951"/>
      <c r="E640" s="951"/>
      <c r="F640" s="951"/>
      <c r="G640" s="951"/>
      <c r="H640" s="11">
        <f>H641+H649+H655+H664</f>
        <v>38</v>
      </c>
      <c r="I640" s="11">
        <f>I641+I649+I655+I664</f>
        <v>38</v>
      </c>
    </row>
    <row r="641" spans="1:9" ht="40.15" customHeight="1">
      <c r="A641" s="234" t="s">
        <v>104</v>
      </c>
      <c r="B641" s="952" t="s">
        <v>103</v>
      </c>
      <c r="C641" s="953"/>
      <c r="D641" s="953"/>
      <c r="E641" s="953"/>
      <c r="F641" s="953"/>
      <c r="G641" s="954"/>
      <c r="H641" s="11">
        <f>SUM(D642:D647)</f>
        <v>12</v>
      </c>
      <c r="I641" s="11">
        <f>COUNT(D642:D647)*2</f>
        <v>12</v>
      </c>
    </row>
    <row r="642" spans="1:9" ht="30">
      <c r="A642" s="18" t="s">
        <v>102</v>
      </c>
      <c r="B642" s="170" t="s">
        <v>101</v>
      </c>
      <c r="C642" s="16" t="s">
        <v>1788</v>
      </c>
      <c r="D642" s="15">
        <v>2</v>
      </c>
      <c r="E642" s="13" t="s">
        <v>49</v>
      </c>
      <c r="F642" s="12"/>
      <c r="G642" s="14"/>
    </row>
    <row r="643" spans="1:9" ht="30">
      <c r="A643" s="18"/>
      <c r="B643" s="170"/>
      <c r="C643" s="21" t="s">
        <v>5013</v>
      </c>
      <c r="D643" s="15">
        <v>2</v>
      </c>
      <c r="E643" s="13" t="s">
        <v>49</v>
      </c>
      <c r="F643" s="12"/>
      <c r="G643" s="14"/>
    </row>
    <row r="644" spans="1:9" ht="30">
      <c r="A644" s="18"/>
      <c r="B644" s="170"/>
      <c r="C644" s="21" t="s">
        <v>5014</v>
      </c>
      <c r="D644" s="15">
        <v>2</v>
      </c>
      <c r="E644" s="13" t="s">
        <v>49</v>
      </c>
      <c r="F644" s="12"/>
      <c r="G644" s="14"/>
    </row>
    <row r="645" spans="1:9" ht="30">
      <c r="A645" s="18" t="s">
        <v>94</v>
      </c>
      <c r="B645" s="170" t="s">
        <v>93</v>
      </c>
      <c r="C645" s="21" t="s">
        <v>5015</v>
      </c>
      <c r="D645" s="15">
        <v>2</v>
      </c>
      <c r="E645" s="13" t="s">
        <v>49</v>
      </c>
      <c r="F645" s="12"/>
      <c r="G645" s="14"/>
    </row>
    <row r="646" spans="1:9" ht="15">
      <c r="A646" s="18"/>
      <c r="B646" s="170"/>
      <c r="C646" s="21" t="s">
        <v>5016</v>
      </c>
      <c r="D646" s="15">
        <v>2</v>
      </c>
      <c r="E646" s="13" t="s">
        <v>49</v>
      </c>
      <c r="F646" s="12"/>
      <c r="G646" s="14"/>
    </row>
    <row r="647" spans="1:9" ht="15">
      <c r="A647" s="18"/>
      <c r="B647" s="170"/>
      <c r="C647" s="21" t="s">
        <v>5017</v>
      </c>
      <c r="D647" s="15">
        <v>2</v>
      </c>
      <c r="E647" s="13" t="s">
        <v>49</v>
      </c>
      <c r="F647" s="12"/>
      <c r="G647" s="14"/>
    </row>
    <row r="648" spans="1:9" ht="45" hidden="1">
      <c r="A648" s="20" t="s">
        <v>91</v>
      </c>
      <c r="B648" s="170" t="s">
        <v>90</v>
      </c>
      <c r="C648" s="12"/>
      <c r="D648" s="12"/>
      <c r="E648" s="13"/>
      <c r="F648" s="12"/>
      <c r="G648" s="12"/>
    </row>
    <row r="649" spans="1:9" ht="40.15" customHeight="1">
      <c r="A649" s="234" t="s">
        <v>89</v>
      </c>
      <c r="B649" s="952" t="s">
        <v>88</v>
      </c>
      <c r="C649" s="953"/>
      <c r="D649" s="953"/>
      <c r="E649" s="953"/>
      <c r="F649" s="953"/>
      <c r="G649" s="954"/>
      <c r="H649" s="11">
        <f>SUM(D650:D653)</f>
        <v>8</v>
      </c>
      <c r="I649" s="11">
        <f>COUNT(D650:D653)*2</f>
        <v>8</v>
      </c>
    </row>
    <row r="650" spans="1:9" ht="30">
      <c r="A650" s="18" t="s">
        <v>87</v>
      </c>
      <c r="B650" s="170" t="s">
        <v>86</v>
      </c>
      <c r="C650" s="16" t="s">
        <v>1660</v>
      </c>
      <c r="D650" s="15">
        <v>2</v>
      </c>
      <c r="E650" s="13" t="s">
        <v>49</v>
      </c>
      <c r="F650" s="12"/>
      <c r="G650" s="14"/>
    </row>
    <row r="651" spans="1:9" ht="15">
      <c r="A651" s="18"/>
      <c r="B651" s="170"/>
      <c r="C651" s="12" t="s">
        <v>1659</v>
      </c>
      <c r="D651" s="15">
        <v>2</v>
      </c>
      <c r="E651" s="13" t="s">
        <v>49</v>
      </c>
      <c r="F651" s="12"/>
      <c r="G651" s="14"/>
    </row>
    <row r="652" spans="1:9" ht="30">
      <c r="A652" s="18"/>
      <c r="B652" s="170"/>
      <c r="C652" s="540" t="s">
        <v>5018</v>
      </c>
      <c r="D652" s="15">
        <v>2</v>
      </c>
      <c r="E652" s="13" t="s">
        <v>49</v>
      </c>
      <c r="F652" s="12"/>
      <c r="G652" s="14"/>
    </row>
    <row r="653" spans="1:9" ht="15">
      <c r="A653" s="18"/>
      <c r="B653" s="170"/>
      <c r="C653" s="21" t="s">
        <v>5019</v>
      </c>
      <c r="D653" s="15">
        <v>2</v>
      </c>
      <c r="E653" s="13" t="s">
        <v>49</v>
      </c>
      <c r="F653" s="12"/>
      <c r="G653" s="14"/>
    </row>
    <row r="654" spans="1:9" ht="45" hidden="1">
      <c r="A654" s="20" t="s">
        <v>74</v>
      </c>
      <c r="B654" s="170" t="s">
        <v>73</v>
      </c>
      <c r="C654" s="12"/>
      <c r="D654" s="12"/>
      <c r="E654" s="13"/>
      <c r="F654" s="12"/>
      <c r="G654" s="12"/>
    </row>
    <row r="655" spans="1:9" ht="40.15" customHeight="1">
      <c r="A655" s="234" t="s">
        <v>72</v>
      </c>
      <c r="B655" s="952" t="s">
        <v>71</v>
      </c>
      <c r="C655" s="953"/>
      <c r="D655" s="953"/>
      <c r="E655" s="953"/>
      <c r="F655" s="953"/>
      <c r="G655" s="954"/>
      <c r="H655" s="11">
        <f>SUM(D656:D662)</f>
        <v>14</v>
      </c>
      <c r="I655" s="11">
        <f>COUNT(D656:D662)*2</f>
        <v>14</v>
      </c>
    </row>
    <row r="656" spans="1:9" ht="30">
      <c r="A656" s="18" t="s">
        <v>70</v>
      </c>
      <c r="B656" s="16" t="s">
        <v>69</v>
      </c>
      <c r="C656" s="563" t="s">
        <v>5020</v>
      </c>
      <c r="D656" s="15">
        <v>2</v>
      </c>
      <c r="E656" s="13" t="s">
        <v>49</v>
      </c>
      <c r="F656" s="12"/>
      <c r="G656" s="14"/>
    </row>
    <row r="657" spans="1:9" ht="15">
      <c r="A657" s="18"/>
      <c r="B657" s="170"/>
      <c r="C657" s="16" t="s">
        <v>5021</v>
      </c>
      <c r="D657" s="15">
        <v>2</v>
      </c>
      <c r="E657" s="13" t="s">
        <v>49</v>
      </c>
      <c r="F657" s="12"/>
      <c r="G657" s="14"/>
    </row>
    <row r="658" spans="1:9" ht="15">
      <c r="A658" s="18"/>
      <c r="B658" s="170"/>
      <c r="C658" s="16" t="s">
        <v>5022</v>
      </c>
      <c r="D658" s="15">
        <v>2</v>
      </c>
      <c r="E658" s="13" t="s">
        <v>49</v>
      </c>
      <c r="F658" s="12"/>
      <c r="G658" s="14"/>
    </row>
    <row r="659" spans="1:9" ht="30">
      <c r="A659" s="18"/>
      <c r="B659" s="170"/>
      <c r="C659" s="16" t="s">
        <v>1440</v>
      </c>
      <c r="D659" s="15">
        <v>2</v>
      </c>
      <c r="E659" s="13" t="s">
        <v>49</v>
      </c>
      <c r="F659" s="12"/>
      <c r="G659" s="14"/>
    </row>
    <row r="660" spans="1:9" ht="30">
      <c r="A660" s="18"/>
      <c r="B660" s="170"/>
      <c r="C660" s="16" t="s">
        <v>5023</v>
      </c>
      <c r="D660" s="15">
        <v>2</v>
      </c>
      <c r="E660" s="13" t="s">
        <v>49</v>
      </c>
      <c r="F660" s="12"/>
      <c r="G660" s="14"/>
    </row>
    <row r="661" spans="1:9" ht="15">
      <c r="A661" s="18"/>
      <c r="B661" s="170"/>
      <c r="C661" s="21" t="s">
        <v>1656</v>
      </c>
      <c r="D661" s="15">
        <v>2</v>
      </c>
      <c r="E661" s="13" t="s">
        <v>49</v>
      </c>
      <c r="F661" s="21"/>
      <c r="G661" s="567"/>
    </row>
    <row r="662" spans="1:9" ht="15">
      <c r="A662" s="18"/>
      <c r="B662" s="170"/>
      <c r="C662" s="21" t="s">
        <v>5024</v>
      </c>
      <c r="D662" s="15">
        <v>2</v>
      </c>
      <c r="E662" s="13" t="s">
        <v>49</v>
      </c>
      <c r="F662" s="21"/>
      <c r="G662" s="567"/>
    </row>
    <row r="663" spans="1:9" ht="45" hidden="1">
      <c r="A663" s="20" t="s">
        <v>62</v>
      </c>
      <c r="B663" s="170" t="s">
        <v>61</v>
      </c>
      <c r="C663" s="12"/>
      <c r="D663" s="12"/>
      <c r="E663" s="13"/>
      <c r="F663" s="12"/>
      <c r="G663" s="12"/>
    </row>
    <row r="664" spans="1:9" ht="40.15" customHeight="1">
      <c r="A664" s="234" t="s">
        <v>60</v>
      </c>
      <c r="B664" s="952" t="s">
        <v>59</v>
      </c>
      <c r="C664" s="953"/>
      <c r="D664" s="953"/>
      <c r="E664" s="953"/>
      <c r="F664" s="953"/>
      <c r="G664" s="954"/>
      <c r="H664" s="11">
        <f>SUM(D665:D666)</f>
        <v>4</v>
      </c>
      <c r="I664" s="11">
        <f>COUNT(D665:D666)*2</f>
        <v>4</v>
      </c>
    </row>
    <row r="665" spans="1:9" ht="30">
      <c r="A665" s="18" t="s">
        <v>58</v>
      </c>
      <c r="B665" s="170" t="s">
        <v>57</v>
      </c>
      <c r="C665" s="16" t="s">
        <v>1655</v>
      </c>
      <c r="D665" s="15">
        <v>2</v>
      </c>
      <c r="E665" s="13" t="s">
        <v>49</v>
      </c>
      <c r="F665" s="12"/>
      <c r="G665" s="14"/>
    </row>
    <row r="666" spans="1:9" ht="15">
      <c r="A666" s="18"/>
      <c r="B666" s="170"/>
      <c r="C666" s="16" t="s">
        <v>1787</v>
      </c>
      <c r="D666" s="15">
        <v>2</v>
      </c>
      <c r="E666" s="13" t="s">
        <v>49</v>
      </c>
      <c r="F666" s="12"/>
      <c r="G666" s="14"/>
    </row>
    <row r="667" spans="1:9" ht="45" hidden="1">
      <c r="A667" s="20" t="s">
        <v>48</v>
      </c>
      <c r="B667" s="170" t="s">
        <v>47</v>
      </c>
      <c r="C667" s="12"/>
      <c r="D667" s="12"/>
      <c r="E667" s="13"/>
      <c r="F667" s="12"/>
      <c r="G667" s="12"/>
    </row>
    <row r="668" spans="1:9" ht="24.6" customHeight="1">
      <c r="B668" s="11"/>
      <c r="C668" s="11"/>
      <c r="D668" s="11"/>
      <c r="E668" s="11"/>
    </row>
    <row r="669" spans="1:9">
      <c r="B669" s="11" t="s">
        <v>5025</v>
      </c>
      <c r="C669" s="11" t="s">
        <v>17</v>
      </c>
      <c r="D669" s="11" t="s">
        <v>1786</v>
      </c>
      <c r="E669" s="11">
        <f>H2</f>
        <v>4</v>
      </c>
      <c r="F669" s="11"/>
    </row>
    <row r="670" spans="1:9">
      <c r="A670" s="568" t="s">
        <v>42</v>
      </c>
      <c r="B670" s="11">
        <f>IF(E669=0,0,H43)</f>
        <v>34</v>
      </c>
      <c r="C670" s="11">
        <f>IF(E669=0,0,I43)</f>
        <v>34</v>
      </c>
      <c r="D670" s="595">
        <f>IF(D678=0,0,B670/C670)</f>
        <v>1</v>
      </c>
      <c r="E670" s="11"/>
      <c r="F670" s="11"/>
    </row>
    <row r="671" spans="1:9">
      <c r="A671" s="568" t="s">
        <v>40</v>
      </c>
      <c r="B671" s="11">
        <f>IF(E669=0,0,H107)</f>
        <v>54</v>
      </c>
      <c r="C671" s="11">
        <f>IF(E669=0,0,I107)</f>
        <v>54</v>
      </c>
      <c r="D671" s="595">
        <f>IF(D678=0,0,B671/C671)</f>
        <v>1</v>
      </c>
      <c r="E671" s="11"/>
      <c r="F671" s="11"/>
    </row>
    <row r="672" spans="1:9">
      <c r="A672" s="568" t="s">
        <v>38</v>
      </c>
      <c r="B672" s="11">
        <f>IF(E669=0,0,H163)</f>
        <v>130</v>
      </c>
      <c r="C672" s="11">
        <f>IF(E669=0,0,I163)</f>
        <v>130</v>
      </c>
      <c r="D672" s="595">
        <f>IF(D678=0,0,B672/C672)</f>
        <v>1</v>
      </c>
      <c r="E672" s="11"/>
      <c r="F672" s="11"/>
    </row>
    <row r="673" spans="1:6">
      <c r="A673" s="568" t="s">
        <v>36</v>
      </c>
      <c r="B673" s="11">
        <f>IF(E669=0,0,H245)</f>
        <v>106</v>
      </c>
      <c r="C673" s="11">
        <f>IF(E669=0,0,I245)</f>
        <v>106</v>
      </c>
      <c r="D673" s="595">
        <f>IF(D678=0,0,B673/C673)</f>
        <v>1</v>
      </c>
      <c r="E673" s="11"/>
      <c r="F673" s="11"/>
    </row>
    <row r="674" spans="1:6">
      <c r="A674" s="568" t="s">
        <v>34</v>
      </c>
      <c r="B674" s="11">
        <f>IF(E669=0,0,H324)</f>
        <v>194</v>
      </c>
      <c r="C674" s="11">
        <f>IF(E669=0,0,I324)</f>
        <v>194</v>
      </c>
      <c r="D674" s="595">
        <f>IF(D678=0,0,B674/C674)</f>
        <v>1</v>
      </c>
      <c r="E674" s="11"/>
      <c r="F674" s="11"/>
    </row>
    <row r="675" spans="1:6">
      <c r="A675" s="568" t="s">
        <v>31</v>
      </c>
      <c r="B675" s="11">
        <f>IF(E669=0,0,H507)</f>
        <v>100</v>
      </c>
      <c r="C675" s="11">
        <f>IF(E669=0,0,I507)</f>
        <v>100</v>
      </c>
      <c r="D675" s="595">
        <f>IF(D678=0,0,B675/C675)</f>
        <v>1</v>
      </c>
      <c r="E675" s="11"/>
      <c r="F675" s="11"/>
    </row>
    <row r="676" spans="1:6">
      <c r="A676" s="568" t="s">
        <v>30</v>
      </c>
      <c r="B676" s="11">
        <f>IF(E669=0,0,H568)</f>
        <v>82</v>
      </c>
      <c r="C676" s="11">
        <f>IF(E669=0,0,I568)</f>
        <v>82</v>
      </c>
      <c r="D676" s="595">
        <f>IF(D678=0,0,B676/C676)</f>
        <v>1</v>
      </c>
      <c r="E676" s="11"/>
      <c r="F676" s="11"/>
    </row>
    <row r="677" spans="1:6">
      <c r="A677" s="568" t="s">
        <v>28</v>
      </c>
      <c r="B677" s="11">
        <f>IF(E669=0,0,H640)</f>
        <v>38</v>
      </c>
      <c r="C677" s="11">
        <f>IF(E669=0,0,I640)</f>
        <v>38</v>
      </c>
      <c r="D677" s="595">
        <f>IF(D678=0,0,B677/C677)</f>
        <v>1</v>
      </c>
      <c r="E677" s="11"/>
      <c r="F677" s="11"/>
    </row>
    <row r="678" spans="1:6">
      <c r="A678" s="568" t="s">
        <v>44</v>
      </c>
      <c r="B678" s="11">
        <f>IF(H2=0,0,SUM(B670:B677))</f>
        <v>738</v>
      </c>
      <c r="C678" s="11">
        <f>IF(H2=0,0,SUM(C670:C677))</f>
        <v>738</v>
      </c>
      <c r="D678" s="595">
        <f>IF(H2=0,0,B678/C678)</f>
        <v>1</v>
      </c>
      <c r="E678" s="11"/>
      <c r="F678" s="11"/>
    </row>
    <row r="679" spans="1:6">
      <c r="B679" s="11"/>
      <c r="C679" s="11"/>
      <c r="D679" s="11"/>
      <c r="E679" s="11"/>
      <c r="F679" s="11"/>
    </row>
    <row r="680" spans="1:6">
      <c r="A680" s="568">
        <v>0</v>
      </c>
      <c r="B680" s="11"/>
      <c r="C680" s="11"/>
      <c r="D680" s="11"/>
      <c r="E680" s="11"/>
      <c r="F680" s="11"/>
    </row>
    <row r="681" spans="1:6">
      <c r="A681" s="568">
        <v>1</v>
      </c>
      <c r="B681" s="11"/>
      <c r="C681" s="11"/>
      <c r="D681" s="11"/>
      <c r="E681" s="11"/>
      <c r="F681" s="11"/>
    </row>
    <row r="682" spans="1:6">
      <c r="A682" s="568">
        <v>2</v>
      </c>
      <c r="B682" s="11"/>
      <c r="C682" s="11"/>
      <c r="D682" s="11"/>
      <c r="E682" s="11"/>
      <c r="F682" s="11"/>
    </row>
    <row r="683" spans="1:6">
      <c r="B683" s="11"/>
      <c r="C683" s="11"/>
      <c r="D683" s="11"/>
      <c r="E683" s="11"/>
      <c r="F683" s="11"/>
    </row>
    <row r="684" spans="1:6">
      <c r="A684" s="569"/>
      <c r="B684" s="509"/>
      <c r="C684" s="509"/>
      <c r="D684" s="509"/>
      <c r="E684" s="509"/>
      <c r="F684" s="509"/>
    </row>
    <row r="685" spans="1:6">
      <c r="A685" s="569"/>
      <c r="B685" s="509"/>
      <c r="C685" s="509"/>
      <c r="D685" s="509"/>
      <c r="E685" s="509"/>
      <c r="F685" s="509"/>
    </row>
    <row r="686" spans="1:6">
      <c r="A686" s="569"/>
      <c r="B686" s="509"/>
      <c r="C686" s="509"/>
      <c r="D686" s="509"/>
      <c r="E686" s="509"/>
      <c r="F686" s="509"/>
    </row>
    <row r="687" spans="1:6">
      <c r="A687" s="569"/>
      <c r="B687" s="509"/>
      <c r="C687" s="509"/>
      <c r="D687" s="509"/>
      <c r="E687" s="509"/>
      <c r="F687" s="509"/>
    </row>
    <row r="688" spans="1:6">
      <c r="A688" s="569"/>
      <c r="B688" s="509"/>
      <c r="C688" s="509"/>
      <c r="D688" s="509"/>
      <c r="E688" s="509"/>
      <c r="F688" s="509"/>
    </row>
    <row r="689" spans="1:6">
      <c r="A689" s="569"/>
      <c r="B689" s="509"/>
      <c r="C689" s="509"/>
      <c r="D689" s="509"/>
      <c r="E689" s="509"/>
      <c r="F689" s="509"/>
    </row>
    <row r="690" spans="1:6">
      <c r="A690" s="569"/>
      <c r="B690" s="509"/>
      <c r="C690" s="509"/>
      <c r="D690" s="509"/>
      <c r="E690" s="509"/>
      <c r="F690" s="509"/>
    </row>
    <row r="691" spans="1:6">
      <c r="A691" s="569"/>
      <c r="B691" s="509"/>
      <c r="C691" s="509"/>
      <c r="D691" s="509"/>
      <c r="E691" s="509"/>
      <c r="F691" s="509"/>
    </row>
    <row r="692" spans="1:6">
      <c r="A692" s="569"/>
      <c r="B692" s="509"/>
      <c r="C692" s="509"/>
      <c r="D692" s="509"/>
      <c r="E692" s="509"/>
      <c r="F692" s="509"/>
    </row>
  </sheetData>
  <sheetProtection algorithmName="SHA-512" hashValue="1hWeijR1qxZDkV8GDJIc5nmOZ/qgzVdAztLrOh4TeGQLjBVnG1/5DA6xMnjJ49llwrrVvUWBVrW6ihPXFSbQBw==" saltValue="kDmn+npOZg++5vkKKqNeSQ==" spinCount="100000" sheet="1" objects="1" scenarios="1"/>
  <protectedRanges>
    <protectedRange sqref="D95" name="Range2"/>
    <protectedRange sqref="D228:D243" name="Range4"/>
    <protectedRange sqref="G228:G243" name="Range5"/>
    <protectedRange sqref="D560" name="Range6"/>
    <protectedRange sqref="D561:D564" name="Range1_4"/>
    <protectedRange sqref="D615:D616" name="Range8"/>
    <protectedRange sqref="D617" name="Range8_1"/>
    <protectedRange sqref="D619:D621" name="Range9"/>
    <protectedRange sqref="D635" name="Range10"/>
  </protectedRanges>
  <autoFilter ref="A42:G667" xr:uid="{00000000-0009-0000-0000-000005000000}">
    <filterColumn colId="0">
      <colorFilter dxfId="22"/>
    </filterColumn>
  </autoFilter>
  <mergeCells count="122">
    <mergeCell ref="B649:G649"/>
    <mergeCell ref="B655:G655"/>
    <mergeCell ref="B664:G664"/>
    <mergeCell ref="B601:G601"/>
    <mergeCell ref="B605:G605"/>
    <mergeCell ref="B613:G613"/>
    <mergeCell ref="B618:G618"/>
    <mergeCell ref="B640:G640"/>
    <mergeCell ref="B641:G641"/>
    <mergeCell ref="B622:G622"/>
    <mergeCell ref="B629:G629"/>
    <mergeCell ref="B553:G553"/>
    <mergeCell ref="B568:G568"/>
    <mergeCell ref="B569:G569"/>
    <mergeCell ref="B572:G572"/>
    <mergeCell ref="B576:G576"/>
    <mergeCell ref="B581:G581"/>
    <mergeCell ref="B507:G507"/>
    <mergeCell ref="B508:G508"/>
    <mergeCell ref="B516:G516"/>
    <mergeCell ref="B527:G527"/>
    <mergeCell ref="B532:G532"/>
    <mergeCell ref="B542:G542"/>
    <mergeCell ref="B459:G459"/>
    <mergeCell ref="B464:G464"/>
    <mergeCell ref="B470:G470"/>
    <mergeCell ref="B484:G484"/>
    <mergeCell ref="B491:G491"/>
    <mergeCell ref="B496:G496"/>
    <mergeCell ref="B417:G417"/>
    <mergeCell ref="B421:G421"/>
    <mergeCell ref="B436:G436"/>
    <mergeCell ref="B440:G440"/>
    <mergeCell ref="B445:G445"/>
    <mergeCell ref="B452:G452"/>
    <mergeCell ref="B367:G367"/>
    <mergeCell ref="B373:G373"/>
    <mergeCell ref="B387:G387"/>
    <mergeCell ref="B396:G396"/>
    <mergeCell ref="B406:G406"/>
    <mergeCell ref="B410:G410"/>
    <mergeCell ref="B324:G324"/>
    <mergeCell ref="B325:G325"/>
    <mergeCell ref="B334:G334"/>
    <mergeCell ref="B343:G343"/>
    <mergeCell ref="B354:G354"/>
    <mergeCell ref="B364:G364"/>
    <mergeCell ref="B301:G301"/>
    <mergeCell ref="B306:G306"/>
    <mergeCell ref="B309:G309"/>
    <mergeCell ref="B312:G312"/>
    <mergeCell ref="B316:G316"/>
    <mergeCell ref="B321:G321"/>
    <mergeCell ref="B246:G246"/>
    <mergeCell ref="B251:G251"/>
    <mergeCell ref="B266:G266"/>
    <mergeCell ref="B279:G279"/>
    <mergeCell ref="B292:G292"/>
    <mergeCell ref="B296:G296"/>
    <mergeCell ref="B186:G186"/>
    <mergeCell ref="B192:G192"/>
    <mergeCell ref="B198:G198"/>
    <mergeCell ref="B205:G205"/>
    <mergeCell ref="B215:G215"/>
    <mergeCell ref="B245:G245"/>
    <mergeCell ref="B119:G119"/>
    <mergeCell ref="B126:G126"/>
    <mergeCell ref="B131:G131"/>
    <mergeCell ref="B137:G137"/>
    <mergeCell ref="B163:G163"/>
    <mergeCell ref="B164:G164"/>
    <mergeCell ref="B151:G151"/>
    <mergeCell ref="B227:G227"/>
    <mergeCell ref="B77:G77"/>
    <mergeCell ref="B81:G81"/>
    <mergeCell ref="B96:G96"/>
    <mergeCell ref="B104:G104"/>
    <mergeCell ref="B107:G107"/>
    <mergeCell ref="B108:G108"/>
    <mergeCell ref="B37:I37"/>
    <mergeCell ref="A38:I40"/>
    <mergeCell ref="A41:G41"/>
    <mergeCell ref="B43:G43"/>
    <mergeCell ref="B44:G44"/>
    <mergeCell ref="B64:G64"/>
    <mergeCell ref="B31:I31"/>
    <mergeCell ref="B32:I32"/>
    <mergeCell ref="B33:I33"/>
    <mergeCell ref="B34:I34"/>
    <mergeCell ref="B35:I35"/>
    <mergeCell ref="B36:I36"/>
    <mergeCell ref="B25:I25"/>
    <mergeCell ref="B26:I26"/>
    <mergeCell ref="B27:I27"/>
    <mergeCell ref="B28:I28"/>
    <mergeCell ref="B29:I29"/>
    <mergeCell ref="B30:I30"/>
    <mergeCell ref="B19:I19"/>
    <mergeCell ref="B20:I20"/>
    <mergeCell ref="B21:I21"/>
    <mergeCell ref="B22:I22"/>
    <mergeCell ref="B23:I23"/>
    <mergeCell ref="B24:I24"/>
    <mergeCell ref="A7:I7"/>
    <mergeCell ref="A8:C8"/>
    <mergeCell ref="D8:I8"/>
    <mergeCell ref="D9:I16"/>
    <mergeCell ref="A17:I17"/>
    <mergeCell ref="B18:I18"/>
    <mergeCell ref="A5:B5"/>
    <mergeCell ref="C5:E5"/>
    <mergeCell ref="G5:I5"/>
    <mergeCell ref="A6:B6"/>
    <mergeCell ref="C6:E6"/>
    <mergeCell ref="G6:I6"/>
    <mergeCell ref="A1:I1"/>
    <mergeCell ref="A2:G2"/>
    <mergeCell ref="H2:I2"/>
    <mergeCell ref="A3:I3"/>
    <mergeCell ref="A4:B4"/>
    <mergeCell ref="C4:E4"/>
    <mergeCell ref="G4:I4"/>
  </mergeCells>
  <dataValidations count="5">
    <dataValidation type="list" allowBlank="1" showInputMessage="1" showErrorMessage="1" sqref="D679:D1048576 D152:D226 D484:D553 D41:D94 D96:D150 D228:D471 D477:D478 D568:D612 D614 D618 D623:D628 D630:D669" xr:uid="{2AE80A4E-82AF-4D81-9016-69FA4915CF8C}">
      <formula1>$A$680:$A$682</formula1>
    </dataValidation>
    <dataValidation type="list" allowBlank="1" showInputMessage="1" showErrorMessage="1" sqref="D95" xr:uid="{B548182D-C740-415F-BEA9-B0E63C9793CE}">
      <formula1>$A$723:$A$725</formula1>
    </dataValidation>
    <dataValidation type="list" allowBlank="1" showInputMessage="1" showErrorMessage="1" sqref="D472:D476 D479:D483 D560:D567 D615:D617" xr:uid="{2E36578F-D474-45C5-8B05-CA9A121B40CB}">
      <formula1>$A$702:$A$704</formula1>
    </dataValidation>
    <dataValidation type="list" allowBlank="1" showInputMessage="1" showErrorMessage="1" sqref="D554:D559" xr:uid="{493940A9-4232-4B40-A6D9-F7917291DD57}">
      <formula1>$A$701:$A$703</formula1>
    </dataValidation>
    <dataValidation type="list" allowBlank="1" showInputMessage="1" showErrorMessage="1" sqref="D619:D621" xr:uid="{0209F790-538E-40DE-8246-103A11FBC86C}">
      <formula1>$A$705:$A$707</formula1>
    </dataValidation>
  </dataValidations>
  <pageMargins left="0.70866141732283472" right="0.70866141732283472" top="0.74803149606299213" bottom="0.74803149606299213" header="0.31496062992125984" footer="0.31496062992125984"/>
  <pageSetup paperSize="9" scale="51" orientation="portrait" r:id="rId1"/>
  <headerFooter>
    <oddHeader>&amp;LChecklist No. 5 &amp;CPaediatrics Ward&amp;RVersion- NHSRC/3.0</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filterMode="1"/>
  <dimension ref="A1:I703"/>
  <sheetViews>
    <sheetView topLeftCell="A42" zoomScale="70" zoomScaleNormal="70" zoomScalePageLayoutView="70" workbookViewId="0">
      <selection activeCell="K67" sqref="K67"/>
    </sheetView>
  </sheetViews>
  <sheetFormatPr defaultColWidth="9.140625" defaultRowHeight="18.75"/>
  <cols>
    <col min="1" max="1" width="13.85546875" style="337" customWidth="1"/>
    <col min="2" max="2" width="36.7109375" style="183" customWidth="1"/>
    <col min="3" max="3" width="30.28515625" style="8" customWidth="1"/>
    <col min="4" max="4" width="8" style="518" customWidth="1"/>
    <col min="5" max="5" width="8.42578125" style="9" customWidth="1"/>
    <col min="6" max="6" width="28.7109375" style="8" customWidth="1"/>
    <col min="7" max="7" width="27.140625" style="8" customWidth="1"/>
    <col min="8" max="8" width="5.7109375" style="347" customWidth="1"/>
    <col min="9" max="9" width="5.5703125" style="347" customWidth="1"/>
    <col min="10" max="16384" width="9.140625" style="8"/>
  </cols>
  <sheetData>
    <row r="1" spans="1:9" ht="33.75">
      <c r="A1" s="725" t="s">
        <v>4733</v>
      </c>
      <c r="B1" s="726"/>
      <c r="C1" s="726"/>
      <c r="D1" s="726"/>
      <c r="E1" s="726"/>
      <c r="F1" s="726"/>
      <c r="G1" s="726"/>
      <c r="H1" s="839"/>
      <c r="I1" s="840"/>
    </row>
    <row r="2" spans="1:9" ht="33.75">
      <c r="A2" s="725" t="s">
        <v>4747</v>
      </c>
      <c r="B2" s="726"/>
      <c r="C2" s="726"/>
      <c r="D2" s="726"/>
      <c r="E2" s="726"/>
      <c r="F2" s="726"/>
      <c r="G2" s="726"/>
      <c r="H2" s="776">
        <v>5</v>
      </c>
      <c r="I2" s="777"/>
    </row>
    <row r="3" spans="1:9" ht="28.5">
      <c r="A3" s="731" t="s">
        <v>4735</v>
      </c>
      <c r="B3" s="731"/>
      <c r="C3" s="731"/>
      <c r="D3" s="731"/>
      <c r="E3" s="731"/>
      <c r="F3" s="731"/>
      <c r="G3" s="731"/>
      <c r="H3" s="841"/>
      <c r="I3" s="841"/>
    </row>
    <row r="4" spans="1:9" ht="28.5">
      <c r="A4" s="811" t="s">
        <v>4730</v>
      </c>
      <c r="B4" s="811"/>
      <c r="C4" s="741"/>
      <c r="D4" s="741"/>
      <c r="E4" s="741"/>
      <c r="F4" s="453" t="s">
        <v>4739</v>
      </c>
      <c r="G4" s="741"/>
      <c r="H4" s="842"/>
      <c r="I4" s="842"/>
    </row>
    <row r="5" spans="1:9" ht="28.5">
      <c r="A5" s="812" t="s">
        <v>4731</v>
      </c>
      <c r="B5" s="813"/>
      <c r="C5" s="814"/>
      <c r="D5" s="814"/>
      <c r="E5" s="814"/>
      <c r="F5" s="454" t="s">
        <v>4744</v>
      </c>
      <c r="G5" s="741"/>
      <c r="H5" s="842"/>
      <c r="I5" s="842"/>
    </row>
    <row r="6" spans="1:9" ht="42">
      <c r="A6" s="743" t="s">
        <v>4741</v>
      </c>
      <c r="B6" s="743"/>
      <c r="C6" s="744"/>
      <c r="D6" s="744"/>
      <c r="E6" s="744"/>
      <c r="F6" s="454" t="s">
        <v>4740</v>
      </c>
      <c r="G6" s="741"/>
      <c r="H6" s="842"/>
      <c r="I6" s="842"/>
    </row>
    <row r="7" spans="1:9" ht="33.75">
      <c r="A7" s="898" t="s">
        <v>1910</v>
      </c>
      <c r="B7" s="899"/>
      <c r="C7" s="899"/>
      <c r="D7" s="899"/>
      <c r="E7" s="899"/>
      <c r="F7" s="899"/>
      <c r="G7" s="899"/>
      <c r="H7" s="899"/>
      <c r="I7" s="899"/>
    </row>
    <row r="8" spans="1:9" ht="33.6" customHeight="1">
      <c r="A8" s="967" t="s">
        <v>43</v>
      </c>
      <c r="B8" s="967"/>
      <c r="C8" s="968"/>
      <c r="D8" s="882" t="s">
        <v>1909</v>
      </c>
      <c r="E8" s="882"/>
      <c r="F8" s="882"/>
      <c r="G8" s="882"/>
      <c r="H8" s="883"/>
      <c r="I8" s="883"/>
    </row>
    <row r="9" spans="1:9" ht="33.6" customHeight="1">
      <c r="A9" s="470" t="s">
        <v>42</v>
      </c>
      <c r="B9" s="471" t="s">
        <v>41</v>
      </c>
      <c r="C9" s="473">
        <f>'NRC '!D688</f>
        <v>1</v>
      </c>
      <c r="D9" s="884">
        <f>D696</f>
        <v>1</v>
      </c>
      <c r="E9" s="885"/>
      <c r="F9" s="885"/>
      <c r="G9" s="885"/>
      <c r="H9" s="886"/>
      <c r="I9" s="887"/>
    </row>
    <row r="10" spans="1:9" ht="33.6" customHeight="1">
      <c r="A10" s="470" t="s">
        <v>40</v>
      </c>
      <c r="B10" s="471" t="s">
        <v>39</v>
      </c>
      <c r="C10" s="473">
        <f>'NRC '!D689</f>
        <v>1</v>
      </c>
      <c r="D10" s="888"/>
      <c r="E10" s="889"/>
      <c r="F10" s="889"/>
      <c r="G10" s="889"/>
      <c r="H10" s="890"/>
      <c r="I10" s="891"/>
    </row>
    <row r="11" spans="1:9" ht="33.6" customHeight="1">
      <c r="A11" s="470" t="s">
        <v>38</v>
      </c>
      <c r="B11" s="471" t="s">
        <v>37</v>
      </c>
      <c r="C11" s="473">
        <f>'NRC '!D690</f>
        <v>1</v>
      </c>
      <c r="D11" s="888"/>
      <c r="E11" s="889"/>
      <c r="F11" s="889"/>
      <c r="G11" s="889"/>
      <c r="H11" s="890"/>
      <c r="I11" s="891"/>
    </row>
    <row r="12" spans="1:9" ht="33.6" customHeight="1">
      <c r="A12" s="470" t="s">
        <v>36</v>
      </c>
      <c r="B12" s="471" t="s">
        <v>35</v>
      </c>
      <c r="C12" s="473">
        <f>'NRC '!D691</f>
        <v>1</v>
      </c>
      <c r="D12" s="888"/>
      <c r="E12" s="889"/>
      <c r="F12" s="889"/>
      <c r="G12" s="889"/>
      <c r="H12" s="890"/>
      <c r="I12" s="891"/>
    </row>
    <row r="13" spans="1:9" ht="33.6" customHeight="1">
      <c r="A13" s="470" t="s">
        <v>34</v>
      </c>
      <c r="B13" s="471" t="s">
        <v>33</v>
      </c>
      <c r="C13" s="473">
        <f>'NRC '!D692</f>
        <v>1</v>
      </c>
      <c r="D13" s="888"/>
      <c r="E13" s="889"/>
      <c r="F13" s="889"/>
      <c r="G13" s="889"/>
      <c r="H13" s="890"/>
      <c r="I13" s="891"/>
    </row>
    <row r="14" spans="1:9" ht="33.6" customHeight="1">
      <c r="A14" s="470" t="s">
        <v>31</v>
      </c>
      <c r="B14" s="471" t="s">
        <v>24</v>
      </c>
      <c r="C14" s="473">
        <f>'NRC '!D693</f>
        <v>1</v>
      </c>
      <c r="D14" s="888"/>
      <c r="E14" s="889"/>
      <c r="F14" s="889"/>
      <c r="G14" s="889"/>
      <c r="H14" s="890"/>
      <c r="I14" s="891"/>
    </row>
    <row r="15" spans="1:9" ht="33.6" customHeight="1">
      <c r="A15" s="470" t="s">
        <v>30</v>
      </c>
      <c r="B15" s="471" t="s">
        <v>29</v>
      </c>
      <c r="C15" s="473">
        <f>'NRC '!D694</f>
        <v>1</v>
      </c>
      <c r="D15" s="888"/>
      <c r="E15" s="889"/>
      <c r="F15" s="889"/>
      <c r="G15" s="889"/>
      <c r="H15" s="890"/>
      <c r="I15" s="891"/>
    </row>
    <row r="16" spans="1:9" ht="33.6" customHeight="1">
      <c r="A16" s="470" t="s">
        <v>28</v>
      </c>
      <c r="B16" s="471" t="s">
        <v>27</v>
      </c>
      <c r="C16" s="473">
        <f>'NRC '!D695</f>
        <v>1</v>
      </c>
      <c r="D16" s="892"/>
      <c r="E16" s="893"/>
      <c r="F16" s="893"/>
      <c r="G16" s="893"/>
      <c r="H16" s="894"/>
      <c r="I16" s="895"/>
    </row>
    <row r="17" spans="1:9" ht="33.6" customHeight="1">
      <c r="A17" s="870"/>
      <c r="B17" s="871"/>
      <c r="C17" s="871"/>
      <c r="D17" s="871"/>
      <c r="E17" s="871"/>
      <c r="F17" s="871"/>
      <c r="G17" s="871"/>
      <c r="H17" s="872"/>
      <c r="I17" s="873"/>
    </row>
    <row r="18" spans="1:9" ht="33.6" customHeight="1">
      <c r="A18" s="459"/>
      <c r="B18" s="764" t="s">
        <v>4736</v>
      </c>
      <c r="C18" s="764"/>
      <c r="D18" s="764"/>
      <c r="E18" s="764"/>
      <c r="F18" s="764"/>
      <c r="G18" s="764"/>
      <c r="H18" s="897"/>
      <c r="I18" s="897"/>
    </row>
    <row r="19" spans="1:9" ht="33.6" customHeight="1">
      <c r="A19" s="460">
        <v>1</v>
      </c>
      <c r="B19" s="745"/>
      <c r="C19" s="745"/>
      <c r="D19" s="745"/>
      <c r="E19" s="745"/>
      <c r="F19" s="745"/>
      <c r="G19" s="745"/>
      <c r="H19" s="909"/>
      <c r="I19" s="909"/>
    </row>
    <row r="20" spans="1:9" ht="33.6" customHeight="1">
      <c r="A20" s="460">
        <v>2</v>
      </c>
      <c r="B20" s="745"/>
      <c r="C20" s="745"/>
      <c r="D20" s="745"/>
      <c r="E20" s="745"/>
      <c r="F20" s="745"/>
      <c r="G20" s="745"/>
      <c r="H20" s="909"/>
      <c r="I20" s="909"/>
    </row>
    <row r="21" spans="1:9" ht="33.6" customHeight="1">
      <c r="A21" s="460">
        <v>3</v>
      </c>
      <c r="B21" s="745"/>
      <c r="C21" s="745"/>
      <c r="D21" s="745"/>
      <c r="E21" s="745"/>
      <c r="F21" s="745"/>
      <c r="G21" s="745"/>
      <c r="H21" s="909"/>
      <c r="I21" s="909"/>
    </row>
    <row r="22" spans="1:9" ht="33.6" customHeight="1">
      <c r="A22" s="460">
        <v>4</v>
      </c>
      <c r="B22" s="745"/>
      <c r="C22" s="745"/>
      <c r="D22" s="745"/>
      <c r="E22" s="745"/>
      <c r="F22" s="745"/>
      <c r="G22" s="745"/>
      <c r="H22" s="909"/>
      <c r="I22" s="909"/>
    </row>
    <row r="23" spans="1:9" ht="33.6" customHeight="1">
      <c r="A23" s="460">
        <v>5</v>
      </c>
      <c r="B23" s="745"/>
      <c r="C23" s="745"/>
      <c r="D23" s="745"/>
      <c r="E23" s="745"/>
      <c r="F23" s="745"/>
      <c r="G23" s="745"/>
      <c r="H23" s="909"/>
      <c r="I23" s="909"/>
    </row>
    <row r="24" spans="1:9" ht="33.6" customHeight="1">
      <c r="A24" s="459"/>
      <c r="B24" s="767" t="s">
        <v>4738</v>
      </c>
      <c r="C24" s="768"/>
      <c r="D24" s="768"/>
      <c r="E24" s="768"/>
      <c r="F24" s="768"/>
      <c r="G24" s="768"/>
      <c r="H24" s="868"/>
      <c r="I24" s="869"/>
    </row>
    <row r="25" spans="1:9" ht="33.6" customHeight="1">
      <c r="A25" s="460">
        <v>1</v>
      </c>
      <c r="B25" s="745"/>
      <c r="C25" s="745"/>
      <c r="D25" s="745"/>
      <c r="E25" s="745"/>
      <c r="F25" s="745"/>
      <c r="G25" s="745"/>
      <c r="H25" s="909"/>
      <c r="I25" s="909"/>
    </row>
    <row r="26" spans="1:9" ht="33.6" customHeight="1">
      <c r="A26" s="460">
        <v>2</v>
      </c>
      <c r="B26" s="745"/>
      <c r="C26" s="745"/>
      <c r="D26" s="745"/>
      <c r="E26" s="745"/>
      <c r="F26" s="745"/>
      <c r="G26" s="745"/>
      <c r="H26" s="909"/>
      <c r="I26" s="909"/>
    </row>
    <row r="27" spans="1:9" ht="33.6" customHeight="1">
      <c r="A27" s="460">
        <v>3</v>
      </c>
      <c r="B27" s="745"/>
      <c r="C27" s="745"/>
      <c r="D27" s="745"/>
      <c r="E27" s="745"/>
      <c r="F27" s="745"/>
      <c r="G27" s="745"/>
      <c r="H27" s="909"/>
      <c r="I27" s="909"/>
    </row>
    <row r="28" spans="1:9" ht="33.6" customHeight="1">
      <c r="A28" s="460">
        <v>4</v>
      </c>
      <c r="B28" s="794"/>
      <c r="C28" s="795"/>
      <c r="D28" s="795"/>
      <c r="E28" s="795"/>
      <c r="F28" s="795"/>
      <c r="G28" s="795"/>
      <c r="H28" s="855"/>
      <c r="I28" s="856"/>
    </row>
    <row r="29" spans="1:9" ht="33.6" customHeight="1">
      <c r="A29" s="460">
        <v>5</v>
      </c>
      <c r="B29" s="794"/>
      <c r="C29" s="795"/>
      <c r="D29" s="795"/>
      <c r="E29" s="795"/>
      <c r="F29" s="795"/>
      <c r="G29" s="795"/>
      <c r="H29" s="855"/>
      <c r="I29" s="856"/>
    </row>
    <row r="30" spans="1:9" ht="33.6" customHeight="1">
      <c r="A30" s="459"/>
      <c r="B30" s="764" t="s">
        <v>4737</v>
      </c>
      <c r="C30" s="764"/>
      <c r="D30" s="764"/>
      <c r="E30" s="764"/>
      <c r="F30" s="764"/>
      <c r="G30" s="764"/>
      <c r="H30" s="897"/>
      <c r="I30" s="897"/>
    </row>
    <row r="31" spans="1:9" ht="33.6" customHeight="1">
      <c r="A31" s="460">
        <v>1</v>
      </c>
      <c r="B31" s="745"/>
      <c r="C31" s="745"/>
      <c r="D31" s="745"/>
      <c r="E31" s="745"/>
      <c r="F31" s="745"/>
      <c r="G31" s="745"/>
      <c r="H31" s="909"/>
      <c r="I31" s="909"/>
    </row>
    <row r="32" spans="1:9" ht="33.6" customHeight="1">
      <c r="A32" s="460">
        <v>2</v>
      </c>
      <c r="B32" s="745"/>
      <c r="C32" s="745"/>
      <c r="D32" s="745"/>
      <c r="E32" s="745"/>
      <c r="F32" s="745"/>
      <c r="G32" s="745"/>
      <c r="H32" s="909"/>
      <c r="I32" s="909"/>
    </row>
    <row r="33" spans="1:9" ht="33.6" customHeight="1">
      <c r="A33" s="460">
        <v>3</v>
      </c>
      <c r="B33" s="745"/>
      <c r="C33" s="745"/>
      <c r="D33" s="745"/>
      <c r="E33" s="745"/>
      <c r="F33" s="745"/>
      <c r="G33" s="745"/>
      <c r="H33" s="909"/>
      <c r="I33" s="909"/>
    </row>
    <row r="34" spans="1:9" ht="33.6" customHeight="1">
      <c r="A34" s="460">
        <v>4</v>
      </c>
      <c r="B34" s="745"/>
      <c r="C34" s="745"/>
      <c r="D34" s="745"/>
      <c r="E34" s="745"/>
      <c r="F34" s="745"/>
      <c r="G34" s="745"/>
      <c r="H34" s="909"/>
      <c r="I34" s="909"/>
    </row>
    <row r="35" spans="1:9" ht="33.6" customHeight="1">
      <c r="A35" s="460">
        <v>5</v>
      </c>
      <c r="B35" s="794"/>
      <c r="C35" s="795"/>
      <c r="D35" s="795"/>
      <c r="E35" s="795"/>
      <c r="F35" s="795"/>
      <c r="G35" s="795"/>
      <c r="H35" s="855"/>
      <c r="I35" s="856"/>
    </row>
    <row r="36" spans="1:9" ht="33.6" customHeight="1">
      <c r="A36" s="459"/>
      <c r="B36" s="860" t="s">
        <v>4742</v>
      </c>
      <c r="C36" s="861"/>
      <c r="D36" s="861"/>
      <c r="E36" s="861"/>
      <c r="F36" s="861"/>
      <c r="G36" s="861"/>
      <c r="H36" s="862"/>
      <c r="I36" s="863"/>
    </row>
    <row r="37" spans="1:9" ht="33.6" customHeight="1">
      <c r="A37" s="459"/>
      <c r="B37" s="747" t="s">
        <v>4743</v>
      </c>
      <c r="C37" s="747"/>
      <c r="D37" s="747"/>
      <c r="E37" s="747"/>
      <c r="F37" s="747"/>
      <c r="G37" s="747"/>
      <c r="H37" s="910"/>
      <c r="I37" s="910"/>
    </row>
    <row r="38" spans="1:9" ht="33.6" customHeight="1">
      <c r="A38" s="972"/>
      <c r="B38" s="973"/>
      <c r="C38" s="973"/>
      <c r="D38" s="973"/>
      <c r="E38" s="973"/>
      <c r="F38" s="973"/>
      <c r="G38" s="973"/>
      <c r="H38" s="974"/>
      <c r="I38" s="974"/>
    </row>
    <row r="39" spans="1:9" ht="33.6" customHeight="1">
      <c r="A39" s="975"/>
      <c r="B39" s="976"/>
      <c r="C39" s="976"/>
      <c r="D39" s="976"/>
      <c r="E39" s="976"/>
      <c r="F39" s="976"/>
      <c r="G39" s="976"/>
      <c r="H39" s="977"/>
      <c r="I39" s="977"/>
    </row>
    <row r="40" spans="1:9" ht="33.6" customHeight="1">
      <c r="A40" s="975"/>
      <c r="B40" s="976"/>
      <c r="C40" s="976"/>
      <c r="D40" s="976"/>
      <c r="E40" s="976"/>
      <c r="F40" s="976"/>
      <c r="G40" s="976"/>
      <c r="H40" s="977"/>
      <c r="I40" s="977"/>
    </row>
    <row r="41" spans="1:9" ht="26.25">
      <c r="A41" s="950" t="s">
        <v>2094</v>
      </c>
      <c r="B41" s="876"/>
      <c r="C41" s="876"/>
      <c r="D41" s="876"/>
      <c r="E41" s="876"/>
      <c r="F41" s="876"/>
      <c r="G41" s="877"/>
    </row>
    <row r="42" spans="1:9" ht="75">
      <c r="A42" s="363" t="s">
        <v>2093</v>
      </c>
      <c r="B42" s="363" t="s">
        <v>2092</v>
      </c>
      <c r="C42" s="353" t="s">
        <v>1436</v>
      </c>
      <c r="D42" s="350" t="s">
        <v>1907</v>
      </c>
      <c r="E42" s="351" t="s">
        <v>1906</v>
      </c>
      <c r="F42" s="353" t="s">
        <v>1782</v>
      </c>
      <c r="G42" s="353" t="s">
        <v>1781</v>
      </c>
    </row>
    <row r="43" spans="1:9" ht="26.25" customHeight="1">
      <c r="A43" s="106"/>
      <c r="B43" s="951" t="s">
        <v>1430</v>
      </c>
      <c r="C43" s="951"/>
      <c r="D43" s="951"/>
      <c r="E43" s="951"/>
      <c r="F43" s="951"/>
      <c r="G43" s="951"/>
      <c r="H43" s="347">
        <f>H44+H63+H78+H94</f>
        <v>28</v>
      </c>
      <c r="I43" s="347">
        <f>I44+I63+I78+I94</f>
        <v>28</v>
      </c>
    </row>
    <row r="44" spans="1:9">
      <c r="A44" s="332" t="s">
        <v>1429</v>
      </c>
      <c r="B44" s="952" t="s">
        <v>1428</v>
      </c>
      <c r="C44" s="953"/>
      <c r="D44" s="953"/>
      <c r="E44" s="953"/>
      <c r="F44" s="953"/>
      <c r="G44" s="954"/>
      <c r="H44" s="347">
        <f>SUM(D48:D58)</f>
        <v>4</v>
      </c>
      <c r="I44" s="347">
        <f>COUNT(D48:D58)*2</f>
        <v>4</v>
      </c>
    </row>
    <row r="45" spans="1:9" ht="31.5" hidden="1">
      <c r="A45" s="20" t="s">
        <v>1427</v>
      </c>
      <c r="B45" s="41" t="s">
        <v>1905</v>
      </c>
      <c r="C45" s="24"/>
      <c r="D45" s="642"/>
      <c r="E45" s="25"/>
      <c r="F45" s="24"/>
      <c r="G45" s="24"/>
      <c r="H45" s="9"/>
      <c r="I45" s="9"/>
    </row>
    <row r="46" spans="1:9" ht="31.5" hidden="1">
      <c r="A46" s="20" t="s">
        <v>1423</v>
      </c>
      <c r="B46" s="41" t="s">
        <v>1904</v>
      </c>
      <c r="C46" s="24"/>
      <c r="D46" s="642"/>
      <c r="E46" s="25"/>
      <c r="F46" s="24"/>
      <c r="G46" s="24"/>
      <c r="H46" s="9"/>
      <c r="I46" s="9"/>
    </row>
    <row r="47" spans="1:9" ht="31.5" hidden="1">
      <c r="A47" s="20" t="s">
        <v>1419</v>
      </c>
      <c r="B47" s="41" t="s">
        <v>1903</v>
      </c>
      <c r="C47" s="24"/>
      <c r="D47" s="642"/>
      <c r="E47" s="25"/>
      <c r="F47" s="24"/>
      <c r="G47" s="24"/>
      <c r="H47" s="9"/>
      <c r="I47" s="9"/>
    </row>
    <row r="48" spans="1:9" ht="31.5">
      <c r="A48" s="18" t="s">
        <v>1415</v>
      </c>
      <c r="B48" s="41" t="s">
        <v>1902</v>
      </c>
      <c r="C48" s="24" t="s">
        <v>2091</v>
      </c>
      <c r="D48" s="516">
        <v>2</v>
      </c>
      <c r="E48" s="24" t="s">
        <v>110</v>
      </c>
      <c r="F48" s="16" t="s">
        <v>2090</v>
      </c>
      <c r="G48" s="23"/>
    </row>
    <row r="49" spans="1:9" ht="31.5" hidden="1">
      <c r="A49" s="20" t="s">
        <v>1411</v>
      </c>
      <c r="B49" s="41" t="s">
        <v>1901</v>
      </c>
      <c r="C49" s="24"/>
      <c r="D49" s="642"/>
      <c r="E49" s="24"/>
      <c r="F49" s="24"/>
      <c r="G49" s="24"/>
      <c r="H49" s="9"/>
      <c r="I49" s="9"/>
    </row>
    <row r="50" spans="1:9" ht="15.75" hidden="1">
      <c r="A50" s="20" t="s">
        <v>1407</v>
      </c>
      <c r="B50" s="41" t="s">
        <v>1900</v>
      </c>
      <c r="C50" s="24"/>
      <c r="D50" s="642"/>
      <c r="E50" s="24"/>
      <c r="F50" s="24"/>
      <c r="G50" s="24"/>
      <c r="H50" s="9"/>
      <c r="I50" s="9"/>
    </row>
    <row r="51" spans="1:9" ht="31.5" hidden="1">
      <c r="A51" s="20" t="s">
        <v>1401</v>
      </c>
      <c r="B51" s="41" t="s">
        <v>1899</v>
      </c>
      <c r="C51" s="24"/>
      <c r="D51" s="642"/>
      <c r="E51" s="24"/>
      <c r="F51" s="24"/>
      <c r="G51" s="24"/>
      <c r="H51" s="9"/>
      <c r="I51" s="9"/>
    </row>
    <row r="52" spans="1:9" ht="31.5" hidden="1">
      <c r="A52" s="20" t="s">
        <v>1395</v>
      </c>
      <c r="B52" s="41" t="s">
        <v>1898</v>
      </c>
      <c r="C52" s="24"/>
      <c r="D52" s="642"/>
      <c r="E52" s="24"/>
      <c r="F52" s="24"/>
      <c r="G52" s="24"/>
      <c r="H52" s="9"/>
      <c r="I52" s="9"/>
    </row>
    <row r="53" spans="1:9" ht="31.5" hidden="1">
      <c r="A53" s="20" t="s">
        <v>1392</v>
      </c>
      <c r="B53" s="41" t="s">
        <v>1897</v>
      </c>
      <c r="C53" s="24"/>
      <c r="D53" s="642"/>
      <c r="E53" s="24"/>
      <c r="F53" s="24"/>
      <c r="G53" s="24"/>
      <c r="H53" s="9"/>
      <c r="I53" s="9"/>
    </row>
    <row r="54" spans="1:9" ht="31.5" hidden="1">
      <c r="A54" s="20" t="s">
        <v>1389</v>
      </c>
      <c r="B54" s="41" t="s">
        <v>1896</v>
      </c>
      <c r="C54" s="24"/>
      <c r="D54" s="642"/>
      <c r="E54" s="24"/>
      <c r="F54" s="24"/>
      <c r="G54" s="24"/>
      <c r="H54" s="9"/>
      <c r="I54" s="9"/>
    </row>
    <row r="55" spans="1:9" ht="15.75" hidden="1">
      <c r="A55" s="20" t="s">
        <v>1383</v>
      </c>
      <c r="B55" s="41" t="s">
        <v>1895</v>
      </c>
      <c r="C55" s="24"/>
      <c r="D55" s="642"/>
      <c r="E55" s="24"/>
      <c r="F55" s="24"/>
      <c r="G55" s="24"/>
      <c r="H55" s="9"/>
      <c r="I55" s="9"/>
    </row>
    <row r="56" spans="1:9" ht="31.5" hidden="1">
      <c r="A56" s="20" t="s">
        <v>1379</v>
      </c>
      <c r="B56" s="41" t="s">
        <v>1894</v>
      </c>
      <c r="C56" s="24"/>
      <c r="D56" s="642"/>
      <c r="E56" s="24"/>
      <c r="F56" s="24"/>
      <c r="G56" s="24"/>
      <c r="H56" s="9"/>
      <c r="I56" s="9"/>
    </row>
    <row r="57" spans="1:9" ht="31.5" hidden="1">
      <c r="A57" s="20" t="s">
        <v>1375</v>
      </c>
      <c r="B57" s="41" t="s">
        <v>1893</v>
      </c>
      <c r="C57" s="24"/>
      <c r="D57" s="642"/>
      <c r="E57" s="24"/>
      <c r="F57" s="24"/>
      <c r="G57" s="24"/>
      <c r="H57" s="9"/>
      <c r="I57" s="9"/>
    </row>
    <row r="58" spans="1:9" ht="31.5">
      <c r="A58" s="18" t="s">
        <v>1370</v>
      </c>
      <c r="B58" s="41" t="s">
        <v>1369</v>
      </c>
      <c r="C58" s="16" t="s">
        <v>1832</v>
      </c>
      <c r="D58" s="516">
        <v>2</v>
      </c>
      <c r="E58" s="24" t="s">
        <v>106</v>
      </c>
      <c r="F58" s="24"/>
      <c r="G58" s="23"/>
    </row>
    <row r="59" spans="1:9" ht="30" hidden="1" customHeight="1">
      <c r="A59" s="20" t="s">
        <v>1367</v>
      </c>
      <c r="B59" s="41" t="s">
        <v>1892</v>
      </c>
      <c r="C59" s="24"/>
      <c r="D59" s="642"/>
      <c r="E59" s="25"/>
      <c r="F59" s="24"/>
      <c r="G59" s="24"/>
      <c r="H59" s="9"/>
      <c r="I59" s="9"/>
    </row>
    <row r="60" spans="1:9" ht="31.5" hidden="1">
      <c r="A60" s="20" t="s">
        <v>1358</v>
      </c>
      <c r="B60" s="41" t="s">
        <v>1891</v>
      </c>
      <c r="C60" s="24"/>
      <c r="D60" s="642"/>
      <c r="E60" s="25"/>
      <c r="F60" s="24"/>
      <c r="G60" s="24"/>
      <c r="H60" s="9"/>
      <c r="I60" s="9"/>
    </row>
    <row r="61" spans="1:9" ht="31.5" hidden="1">
      <c r="A61" s="20" t="s">
        <v>1356</v>
      </c>
      <c r="B61" s="41" t="s">
        <v>1890</v>
      </c>
      <c r="C61" s="24"/>
      <c r="D61" s="642"/>
      <c r="E61" s="25"/>
      <c r="F61" s="24"/>
      <c r="G61" s="24"/>
      <c r="H61" s="9"/>
      <c r="I61" s="9"/>
    </row>
    <row r="62" spans="1:9" ht="31.5" hidden="1">
      <c r="A62" s="20" t="s">
        <v>1354</v>
      </c>
      <c r="B62" s="152" t="s">
        <v>1889</v>
      </c>
      <c r="C62" s="120"/>
      <c r="D62" s="1041"/>
      <c r="E62" s="110"/>
      <c r="F62" s="120"/>
      <c r="G62" s="120"/>
      <c r="H62" s="9"/>
      <c r="I62" s="9"/>
    </row>
    <row r="63" spans="1:9">
      <c r="A63" s="18" t="s">
        <v>1352</v>
      </c>
      <c r="B63" s="978" t="s">
        <v>1351</v>
      </c>
      <c r="C63" s="978"/>
      <c r="D63" s="978"/>
      <c r="E63" s="978"/>
      <c r="F63" s="978"/>
      <c r="G63" s="978"/>
      <c r="H63" s="347">
        <f>SUM(D67:D76)</f>
        <v>20</v>
      </c>
      <c r="I63" s="347">
        <f>COUNT(D67:D76)*2</f>
        <v>20</v>
      </c>
    </row>
    <row r="64" spans="1:9" ht="31.5" hidden="1">
      <c r="A64" s="20" t="s">
        <v>1350</v>
      </c>
      <c r="B64" s="210" t="s">
        <v>1888</v>
      </c>
      <c r="C64" s="147"/>
      <c r="D64" s="1042"/>
      <c r="E64" s="86"/>
      <c r="F64" s="147"/>
      <c r="G64" s="147"/>
      <c r="H64" s="9"/>
      <c r="I64" s="9"/>
    </row>
    <row r="65" spans="1:9" ht="31.5" hidden="1">
      <c r="A65" s="20" t="s">
        <v>1348</v>
      </c>
      <c r="B65" s="37" t="s">
        <v>1887</v>
      </c>
      <c r="C65" s="24"/>
      <c r="D65" s="642"/>
      <c r="E65" s="25"/>
      <c r="F65" s="24"/>
      <c r="G65" s="24"/>
      <c r="H65" s="9"/>
      <c r="I65" s="9"/>
    </row>
    <row r="66" spans="1:9" ht="31.5" hidden="1">
      <c r="A66" s="20" t="s">
        <v>1345</v>
      </c>
      <c r="B66" s="140" t="s">
        <v>1886</v>
      </c>
      <c r="C66" s="153"/>
      <c r="D66" s="1041"/>
      <c r="E66" s="110"/>
      <c r="F66" s="120"/>
      <c r="G66" s="120"/>
      <c r="H66" s="9"/>
      <c r="I66" s="9"/>
    </row>
    <row r="67" spans="1:9" ht="31.5">
      <c r="A67" s="18" t="s">
        <v>1342</v>
      </c>
      <c r="B67" s="37" t="s">
        <v>1885</v>
      </c>
      <c r="C67" s="49" t="s">
        <v>2089</v>
      </c>
      <c r="D67" s="516">
        <v>2</v>
      </c>
      <c r="E67" s="12" t="s">
        <v>106</v>
      </c>
      <c r="F67" s="24"/>
      <c r="G67" s="23"/>
    </row>
    <row r="68" spans="1:9" ht="30">
      <c r="A68" s="18"/>
      <c r="B68" s="37"/>
      <c r="C68" s="49" t="s">
        <v>2088</v>
      </c>
      <c r="D68" s="516">
        <v>2</v>
      </c>
      <c r="E68" s="12" t="s">
        <v>106</v>
      </c>
      <c r="F68" s="24"/>
      <c r="G68" s="23"/>
    </row>
    <row r="69" spans="1:9" ht="45">
      <c r="A69" s="18"/>
      <c r="B69" s="37"/>
      <c r="C69" s="49" t="s">
        <v>2087</v>
      </c>
      <c r="D69" s="516">
        <v>2</v>
      </c>
      <c r="E69" s="12" t="s">
        <v>106</v>
      </c>
      <c r="F69" s="24"/>
      <c r="G69" s="23"/>
    </row>
    <row r="70" spans="1:9" ht="30">
      <c r="A70" s="18"/>
      <c r="B70" s="37"/>
      <c r="C70" s="49" t="s">
        <v>2086</v>
      </c>
      <c r="D70" s="516">
        <v>2</v>
      </c>
      <c r="E70" s="12" t="s">
        <v>106</v>
      </c>
      <c r="F70" s="24"/>
      <c r="G70" s="23"/>
    </row>
    <row r="71" spans="1:9" ht="30">
      <c r="A71" s="18"/>
      <c r="B71" s="37"/>
      <c r="C71" s="49" t="s">
        <v>2085</v>
      </c>
      <c r="D71" s="516">
        <v>2</v>
      </c>
      <c r="E71" s="12" t="s">
        <v>106</v>
      </c>
      <c r="F71" s="24"/>
      <c r="G71" s="23"/>
    </row>
    <row r="72" spans="1:9" ht="30">
      <c r="A72" s="18"/>
      <c r="B72" s="37"/>
      <c r="C72" s="16" t="s">
        <v>2084</v>
      </c>
      <c r="D72" s="516">
        <v>2</v>
      </c>
      <c r="E72" s="12" t="s">
        <v>106</v>
      </c>
      <c r="F72" s="24"/>
      <c r="G72" s="23"/>
    </row>
    <row r="73" spans="1:9" ht="60">
      <c r="A73" s="18"/>
      <c r="B73" s="37"/>
      <c r="C73" s="49" t="s">
        <v>2083</v>
      </c>
      <c r="D73" s="516">
        <v>2</v>
      </c>
      <c r="E73" s="21" t="s">
        <v>106</v>
      </c>
      <c r="F73" s="24"/>
      <c r="G73" s="23"/>
    </row>
    <row r="74" spans="1:9" ht="30">
      <c r="A74" s="18"/>
      <c r="B74" s="37"/>
      <c r="C74" s="49" t="s">
        <v>2082</v>
      </c>
      <c r="D74" s="516">
        <v>2</v>
      </c>
      <c r="E74" s="21" t="s">
        <v>1598</v>
      </c>
      <c r="F74" s="24"/>
      <c r="G74" s="23"/>
    </row>
    <row r="75" spans="1:9" ht="45">
      <c r="A75" s="18"/>
      <c r="B75" s="37"/>
      <c r="C75" s="16" t="s">
        <v>2081</v>
      </c>
      <c r="D75" s="516">
        <v>2</v>
      </c>
      <c r="E75" s="21" t="s">
        <v>1598</v>
      </c>
      <c r="F75" s="24"/>
      <c r="G75" s="23"/>
    </row>
    <row r="76" spans="1:9" ht="60">
      <c r="A76" s="18"/>
      <c r="B76" s="37"/>
      <c r="C76" s="16" t="s">
        <v>2080</v>
      </c>
      <c r="D76" s="516">
        <v>2</v>
      </c>
      <c r="E76" s="21" t="s">
        <v>1598</v>
      </c>
      <c r="F76" s="24"/>
      <c r="G76" s="23"/>
    </row>
    <row r="77" spans="1:9" ht="31.5" hidden="1">
      <c r="A77" s="20" t="s">
        <v>1339</v>
      </c>
      <c r="B77" s="210" t="s">
        <v>1884</v>
      </c>
      <c r="D77" s="1043"/>
      <c r="E77" s="86"/>
      <c r="F77" s="147"/>
      <c r="G77" s="147"/>
      <c r="H77" s="9"/>
      <c r="I77" s="9"/>
    </row>
    <row r="78" spans="1:9">
      <c r="A78" s="332" t="s">
        <v>1336</v>
      </c>
      <c r="B78" s="952" t="s">
        <v>1335</v>
      </c>
      <c r="C78" s="953"/>
      <c r="D78" s="953"/>
      <c r="E78" s="953"/>
      <c r="F78" s="953"/>
      <c r="G78" s="954"/>
      <c r="H78" s="347">
        <f>SUM(D80)</f>
        <v>2</v>
      </c>
      <c r="I78" s="347">
        <f>COUNT(D80)*2</f>
        <v>2</v>
      </c>
    </row>
    <row r="79" spans="1:9" ht="31.5" hidden="1">
      <c r="A79" s="20" t="s">
        <v>1334</v>
      </c>
      <c r="B79" s="37" t="s">
        <v>1883</v>
      </c>
      <c r="C79" s="21"/>
      <c r="D79" s="613"/>
      <c r="E79" s="13"/>
      <c r="F79" s="21"/>
      <c r="G79" s="24"/>
      <c r="H79" s="9"/>
      <c r="I79" s="9"/>
    </row>
    <row r="80" spans="1:9" ht="165">
      <c r="A80" s="18" t="s">
        <v>1332</v>
      </c>
      <c r="B80" s="37" t="s">
        <v>1882</v>
      </c>
      <c r="C80" s="81" t="s">
        <v>2079</v>
      </c>
      <c r="D80" s="1044">
        <v>2</v>
      </c>
      <c r="E80" s="21" t="s">
        <v>110</v>
      </c>
      <c r="F80" s="16" t="s">
        <v>2078</v>
      </c>
      <c r="G80" s="23"/>
    </row>
    <row r="81" spans="1:9" ht="31.5" hidden="1">
      <c r="A81" s="20" t="s">
        <v>1329</v>
      </c>
      <c r="B81" s="37" t="s">
        <v>1881</v>
      </c>
      <c r="C81" s="24"/>
      <c r="D81" s="637"/>
      <c r="E81" s="25"/>
      <c r="F81" s="24"/>
      <c r="G81" s="24"/>
      <c r="H81" s="9"/>
      <c r="I81" s="9"/>
    </row>
    <row r="82" spans="1:9" hidden="1">
      <c r="A82" s="333" t="s">
        <v>1325</v>
      </c>
      <c r="B82" s="952" t="s">
        <v>1324</v>
      </c>
      <c r="C82" s="953"/>
      <c r="D82" s="953"/>
      <c r="E82" s="953"/>
      <c r="F82" s="953"/>
      <c r="G82" s="954"/>
      <c r="H82" s="9"/>
      <c r="I82" s="9"/>
    </row>
    <row r="83" spans="1:9" ht="47.25" hidden="1">
      <c r="A83" s="20" t="s">
        <v>1323</v>
      </c>
      <c r="B83" s="41" t="s">
        <v>1322</v>
      </c>
      <c r="C83" s="24"/>
      <c r="D83" s="637"/>
      <c r="E83" s="25"/>
      <c r="F83" s="24"/>
      <c r="G83" s="24"/>
      <c r="H83" s="9"/>
      <c r="I83" s="9"/>
    </row>
    <row r="84" spans="1:9" ht="47.25" hidden="1">
      <c r="A84" s="20" t="s">
        <v>1319</v>
      </c>
      <c r="B84" s="41" t="s">
        <v>1318</v>
      </c>
      <c r="C84" s="24"/>
      <c r="D84" s="637"/>
      <c r="E84" s="25"/>
      <c r="F84" s="24"/>
      <c r="G84" s="24"/>
      <c r="H84" s="9"/>
      <c r="I84" s="9"/>
    </row>
    <row r="85" spans="1:9" ht="47.25" hidden="1">
      <c r="A85" s="20" t="s">
        <v>1316</v>
      </c>
      <c r="B85" s="41" t="s">
        <v>1315</v>
      </c>
      <c r="C85" s="24"/>
      <c r="D85" s="637"/>
      <c r="E85" s="25"/>
      <c r="F85" s="24"/>
      <c r="G85" s="24"/>
      <c r="H85" s="9"/>
      <c r="I85" s="9"/>
    </row>
    <row r="86" spans="1:9" ht="47.25" hidden="1">
      <c r="A86" s="20" t="s">
        <v>1313</v>
      </c>
      <c r="B86" s="41" t="s">
        <v>1312</v>
      </c>
      <c r="C86" s="24"/>
      <c r="D86" s="637"/>
      <c r="E86" s="25"/>
      <c r="F86" s="141"/>
      <c r="G86" s="24"/>
      <c r="H86" s="9"/>
      <c r="I86" s="9"/>
    </row>
    <row r="87" spans="1:9" ht="47.25" hidden="1">
      <c r="A87" s="20" t="s">
        <v>1306</v>
      </c>
      <c r="B87" s="41" t="s">
        <v>1509</v>
      </c>
      <c r="C87" s="24"/>
      <c r="D87" s="637"/>
      <c r="E87" s="25"/>
      <c r="F87" s="141"/>
      <c r="G87" s="24"/>
      <c r="H87" s="9"/>
      <c r="I87" s="9"/>
    </row>
    <row r="88" spans="1:9" ht="47.25" hidden="1">
      <c r="A88" s="20" t="s">
        <v>1300</v>
      </c>
      <c r="B88" s="41" t="s">
        <v>1299</v>
      </c>
      <c r="C88" s="24"/>
      <c r="D88" s="637"/>
      <c r="E88" s="25"/>
      <c r="F88" s="141"/>
      <c r="G88" s="24"/>
      <c r="H88" s="9"/>
      <c r="I88" s="9"/>
    </row>
    <row r="89" spans="1:9" ht="47.25" hidden="1">
      <c r="A89" s="20" t="s">
        <v>1297</v>
      </c>
      <c r="B89" s="41" t="s">
        <v>1296</v>
      </c>
      <c r="C89" s="24"/>
      <c r="D89" s="637"/>
      <c r="E89" s="25"/>
      <c r="F89" s="141"/>
      <c r="G89" s="24"/>
      <c r="H89" s="9"/>
      <c r="I89" s="9"/>
    </row>
    <row r="90" spans="1:9" ht="78.75" hidden="1">
      <c r="A90" s="20" t="s">
        <v>1294</v>
      </c>
      <c r="B90" s="41" t="s">
        <v>1293</v>
      </c>
      <c r="C90" s="24"/>
      <c r="D90" s="637"/>
      <c r="E90" s="25"/>
      <c r="F90" s="141"/>
      <c r="G90" s="24"/>
      <c r="H90" s="9"/>
      <c r="I90" s="9"/>
    </row>
    <row r="91" spans="1:9" ht="47.25" hidden="1">
      <c r="A91" s="20" t="s">
        <v>1291</v>
      </c>
      <c r="B91" s="41" t="s">
        <v>1290</v>
      </c>
      <c r="C91" s="24"/>
      <c r="D91" s="637"/>
      <c r="E91" s="25"/>
      <c r="F91" s="141"/>
      <c r="G91" s="24"/>
      <c r="H91" s="9"/>
      <c r="I91" s="9"/>
    </row>
    <row r="92" spans="1:9" ht="47.25" hidden="1">
      <c r="A92" s="20" t="s">
        <v>1289</v>
      </c>
      <c r="B92" s="41" t="s">
        <v>1288</v>
      </c>
      <c r="C92" s="24"/>
      <c r="D92" s="637"/>
      <c r="E92" s="25"/>
      <c r="F92" s="141"/>
      <c r="G92" s="24"/>
      <c r="H92" s="9"/>
      <c r="I92" s="9"/>
    </row>
    <row r="93" spans="1:9" ht="30" hidden="1">
      <c r="A93" s="20" t="s">
        <v>1286</v>
      </c>
      <c r="B93" s="22" t="s">
        <v>1285</v>
      </c>
      <c r="C93" s="24"/>
      <c r="D93" s="637"/>
      <c r="E93" s="25"/>
      <c r="F93" s="141"/>
      <c r="G93" s="24"/>
      <c r="H93" s="9"/>
      <c r="I93" s="9"/>
    </row>
    <row r="94" spans="1:9">
      <c r="A94" s="332" t="s">
        <v>1283</v>
      </c>
      <c r="B94" s="952" t="s">
        <v>1282</v>
      </c>
      <c r="C94" s="953"/>
      <c r="D94" s="953"/>
      <c r="E94" s="953"/>
      <c r="F94" s="953"/>
      <c r="G94" s="954"/>
      <c r="H94" s="347">
        <f>SUM(D95)</f>
        <v>2</v>
      </c>
      <c r="I94" s="347">
        <f>COUNT(D95)*2</f>
        <v>2</v>
      </c>
    </row>
    <row r="95" spans="1:9" ht="30">
      <c r="A95" s="18" t="s">
        <v>1281</v>
      </c>
      <c r="B95" s="37" t="s">
        <v>1280</v>
      </c>
      <c r="C95" s="16" t="s">
        <v>2077</v>
      </c>
      <c r="D95" s="1044">
        <v>2</v>
      </c>
      <c r="E95" s="24" t="s">
        <v>110</v>
      </c>
      <c r="F95" s="24"/>
      <c r="G95" s="23"/>
    </row>
    <row r="96" spans="1:9" ht="15.75" hidden="1">
      <c r="A96" s="20" t="s">
        <v>1279</v>
      </c>
      <c r="B96" s="37" t="s">
        <v>1278</v>
      </c>
      <c r="C96" s="24"/>
      <c r="D96" s="642"/>
      <c r="E96" s="25"/>
      <c r="F96" s="24"/>
      <c r="G96" s="24"/>
      <c r="H96" s="9"/>
      <c r="I96" s="9"/>
    </row>
    <row r="97" spans="1:9" ht="15.75" hidden="1">
      <c r="A97" s="20" t="s">
        <v>1277</v>
      </c>
      <c r="B97" s="37" t="s">
        <v>1276</v>
      </c>
      <c r="C97" s="24"/>
      <c r="D97" s="642"/>
      <c r="E97" s="25"/>
      <c r="F97" s="24"/>
      <c r="G97" s="24"/>
      <c r="H97" s="9"/>
      <c r="I97" s="9"/>
    </row>
    <row r="98" spans="1:9" ht="31.5" hidden="1">
      <c r="A98" s="20" t="s">
        <v>1275</v>
      </c>
      <c r="B98" s="37" t="s">
        <v>1274</v>
      </c>
      <c r="C98" s="24"/>
      <c r="D98" s="642"/>
      <c r="E98" s="25"/>
      <c r="F98" s="24"/>
      <c r="G98" s="24"/>
      <c r="H98" s="9"/>
      <c r="I98" s="9"/>
    </row>
    <row r="99" spans="1:9" ht="31.5" hidden="1">
      <c r="A99" s="20" t="s">
        <v>1273</v>
      </c>
      <c r="B99" s="30" t="s">
        <v>1272</v>
      </c>
      <c r="C99" s="24"/>
      <c r="D99" s="642"/>
      <c r="E99" s="25"/>
      <c r="F99" s="24"/>
      <c r="G99" s="24"/>
      <c r="H99" s="9"/>
      <c r="I99" s="9"/>
    </row>
    <row r="100" spans="1:9" ht="31.5" hidden="1">
      <c r="A100" s="20" t="s">
        <v>1271</v>
      </c>
      <c r="B100" s="37" t="s">
        <v>1270</v>
      </c>
      <c r="C100" s="24"/>
      <c r="D100" s="642"/>
      <c r="E100" s="25"/>
      <c r="F100" s="24"/>
      <c r="G100" s="24"/>
      <c r="H100" s="9"/>
      <c r="I100" s="9"/>
    </row>
    <row r="101" spans="1:9" ht="31.5" hidden="1">
      <c r="A101" s="20" t="s">
        <v>1269</v>
      </c>
      <c r="B101" s="37" t="s">
        <v>1268</v>
      </c>
      <c r="C101" s="24"/>
      <c r="D101" s="642"/>
      <c r="E101" s="25"/>
      <c r="F101" s="24"/>
      <c r="G101" s="24"/>
      <c r="H101" s="9"/>
      <c r="I101" s="9"/>
    </row>
    <row r="102" spans="1:9" hidden="1">
      <c r="A102" s="333" t="s">
        <v>1267</v>
      </c>
      <c r="B102" s="955" t="s">
        <v>1266</v>
      </c>
      <c r="C102" s="956"/>
      <c r="D102" s="956"/>
      <c r="E102" s="956"/>
      <c r="F102" s="956"/>
      <c r="G102" s="957"/>
      <c r="H102" s="9"/>
      <c r="I102" s="9"/>
    </row>
    <row r="103" spans="1:9" ht="63" hidden="1">
      <c r="A103" s="20" t="s">
        <v>1265</v>
      </c>
      <c r="B103" s="30" t="s">
        <v>1264</v>
      </c>
      <c r="C103" s="24"/>
      <c r="D103" s="642"/>
      <c r="E103" s="25"/>
      <c r="F103" s="24"/>
      <c r="G103" s="24"/>
      <c r="H103" s="9"/>
      <c r="I103" s="9"/>
    </row>
    <row r="104" spans="1:9" ht="63" hidden="1">
      <c r="A104" s="20" t="s">
        <v>1261</v>
      </c>
      <c r="B104" s="37" t="s">
        <v>1260</v>
      </c>
      <c r="C104" s="24"/>
      <c r="D104" s="642"/>
      <c r="E104" s="25"/>
      <c r="F104" s="24"/>
      <c r="G104" s="24"/>
      <c r="H104" s="9"/>
      <c r="I104" s="9"/>
    </row>
    <row r="105" spans="1:9">
      <c r="A105" s="106"/>
      <c r="B105" s="951" t="s">
        <v>1259</v>
      </c>
      <c r="C105" s="951"/>
      <c r="D105" s="951"/>
      <c r="E105" s="951"/>
      <c r="F105" s="951"/>
      <c r="G105" s="951"/>
      <c r="H105" s="347">
        <f>H106+H120+H126+H131+H138+H153</f>
        <v>58</v>
      </c>
      <c r="I105" s="347">
        <f>I106+I120+I126+I131+I138+I153</f>
        <v>58</v>
      </c>
    </row>
    <row r="106" spans="1:9">
      <c r="A106" s="328" t="s">
        <v>1258</v>
      </c>
      <c r="B106" s="879" t="s">
        <v>1257</v>
      </c>
      <c r="C106" s="880"/>
      <c r="D106" s="880"/>
      <c r="E106" s="880"/>
      <c r="F106" s="880"/>
      <c r="G106" s="881"/>
      <c r="H106" s="347">
        <f>SUM(D107:D119)</f>
        <v>20</v>
      </c>
      <c r="I106" s="347">
        <f>COUNT(D107:D119)*2</f>
        <v>20</v>
      </c>
    </row>
    <row r="107" spans="1:9" ht="31.5">
      <c r="A107" s="18" t="s">
        <v>1256</v>
      </c>
      <c r="B107" s="32" t="s">
        <v>1255</v>
      </c>
      <c r="C107" s="85" t="s">
        <v>1254</v>
      </c>
      <c r="D107" s="516">
        <v>2</v>
      </c>
      <c r="E107" s="25" t="s">
        <v>156</v>
      </c>
      <c r="F107" s="21" t="s">
        <v>1253</v>
      </c>
      <c r="G107" s="23"/>
    </row>
    <row r="108" spans="1:9" ht="39.75" customHeight="1">
      <c r="A108" s="18"/>
      <c r="B108" s="8"/>
      <c r="C108" s="35" t="s">
        <v>2076</v>
      </c>
      <c r="D108" s="516">
        <v>2</v>
      </c>
      <c r="E108" s="25" t="s">
        <v>156</v>
      </c>
      <c r="F108" s="24"/>
      <c r="G108" s="23"/>
    </row>
    <row r="109" spans="1:9" ht="47.25">
      <c r="A109" s="18" t="s">
        <v>1251</v>
      </c>
      <c r="B109" s="32" t="s">
        <v>1250</v>
      </c>
      <c r="C109" s="47" t="s">
        <v>2075</v>
      </c>
      <c r="D109" s="516">
        <v>2</v>
      </c>
      <c r="E109" s="25" t="s">
        <v>156</v>
      </c>
      <c r="F109" s="24"/>
      <c r="G109" s="23"/>
    </row>
    <row r="110" spans="1:9" ht="30">
      <c r="A110" s="18"/>
      <c r="B110" s="32"/>
      <c r="C110" s="47" t="s">
        <v>4763</v>
      </c>
      <c r="D110" s="516">
        <v>2</v>
      </c>
      <c r="E110" s="25" t="s">
        <v>156</v>
      </c>
      <c r="F110" s="24"/>
      <c r="G110" s="23"/>
    </row>
    <row r="111" spans="1:9" ht="45">
      <c r="A111" s="18"/>
      <c r="B111" s="8"/>
      <c r="C111" s="47" t="s">
        <v>1879</v>
      </c>
      <c r="D111" s="516">
        <v>2</v>
      </c>
      <c r="E111" s="25" t="s">
        <v>156</v>
      </c>
      <c r="F111" s="24"/>
      <c r="G111" s="23"/>
    </row>
    <row r="112" spans="1:9" ht="45">
      <c r="A112" s="18"/>
      <c r="B112" s="24"/>
      <c r="C112" s="47" t="s">
        <v>2074</v>
      </c>
      <c r="D112" s="516">
        <v>2</v>
      </c>
      <c r="E112" s="25" t="s">
        <v>156</v>
      </c>
      <c r="F112" s="24"/>
      <c r="G112" s="23"/>
    </row>
    <row r="113" spans="1:9" ht="47.25" hidden="1">
      <c r="A113" s="20" t="s">
        <v>1244</v>
      </c>
      <c r="B113" s="32" t="s">
        <v>1243</v>
      </c>
      <c r="C113" s="24"/>
      <c r="D113" s="642"/>
      <c r="E113" s="25"/>
      <c r="F113" s="24"/>
      <c r="G113" s="24"/>
      <c r="H113" s="9"/>
      <c r="I113" s="9"/>
    </row>
    <row r="114" spans="1:9" ht="31.5" hidden="1">
      <c r="A114" s="20" t="s">
        <v>1241</v>
      </c>
      <c r="B114" s="32" t="s">
        <v>1240</v>
      </c>
      <c r="C114" s="24"/>
      <c r="D114" s="642"/>
      <c r="E114" s="25"/>
      <c r="F114" s="24"/>
      <c r="G114" s="24"/>
      <c r="H114" s="9"/>
      <c r="I114" s="9"/>
    </row>
    <row r="115" spans="1:9" ht="75">
      <c r="A115" s="18" t="s">
        <v>1238</v>
      </c>
      <c r="B115" s="32" t="s">
        <v>1237</v>
      </c>
      <c r="C115" s="83" t="s">
        <v>2073</v>
      </c>
      <c r="D115" s="516">
        <v>2</v>
      </c>
      <c r="E115" s="13" t="s">
        <v>156</v>
      </c>
      <c r="F115" s="81" t="s">
        <v>2072</v>
      </c>
      <c r="G115" s="23"/>
    </row>
    <row r="116" spans="1:9" ht="45">
      <c r="A116" s="18"/>
      <c r="B116" s="32"/>
      <c r="C116" s="83" t="s">
        <v>2071</v>
      </c>
      <c r="D116" s="516">
        <v>2</v>
      </c>
      <c r="E116" s="13" t="s">
        <v>156</v>
      </c>
      <c r="F116" s="81"/>
      <c r="G116" s="23"/>
    </row>
    <row r="117" spans="1:9" ht="31.5">
      <c r="A117" s="18" t="s">
        <v>1234</v>
      </c>
      <c r="B117" s="32" t="s">
        <v>1233</v>
      </c>
      <c r="C117" s="98" t="s">
        <v>1232</v>
      </c>
      <c r="D117" s="516">
        <v>2</v>
      </c>
      <c r="E117" s="13" t="s">
        <v>156</v>
      </c>
      <c r="F117" s="24"/>
      <c r="G117" s="23"/>
    </row>
    <row r="118" spans="1:9" ht="47.25" hidden="1">
      <c r="A118" s="20" t="s">
        <v>1231</v>
      </c>
      <c r="B118" s="32" t="s">
        <v>1230</v>
      </c>
      <c r="D118" s="642"/>
      <c r="E118" s="25"/>
      <c r="F118" s="24"/>
      <c r="G118" s="24"/>
      <c r="H118" s="9"/>
      <c r="I118" s="9"/>
    </row>
    <row r="119" spans="1:9" ht="47.25">
      <c r="A119" s="18" t="s">
        <v>1228</v>
      </c>
      <c r="B119" s="32" t="s">
        <v>1227</v>
      </c>
      <c r="C119" s="16" t="s">
        <v>1779</v>
      </c>
      <c r="D119" s="516">
        <v>2</v>
      </c>
      <c r="E119" s="25" t="s">
        <v>1225</v>
      </c>
      <c r="F119" s="24"/>
      <c r="G119" s="23"/>
    </row>
    <row r="120" spans="1:9">
      <c r="A120" s="328" t="s">
        <v>1224</v>
      </c>
      <c r="B120" s="879" t="s">
        <v>1878</v>
      </c>
      <c r="C120" s="880"/>
      <c r="D120" s="880"/>
      <c r="E120" s="880"/>
      <c r="F120" s="880"/>
      <c r="G120" s="881"/>
      <c r="H120" s="347">
        <f>SUM(D121)</f>
        <v>2</v>
      </c>
      <c r="I120" s="347">
        <f>COUNT(D121)*2</f>
        <v>2</v>
      </c>
    </row>
    <row r="121" spans="1:9" ht="31.5">
      <c r="A121" s="18" t="s">
        <v>1222</v>
      </c>
      <c r="B121" s="64" t="s">
        <v>1221</v>
      </c>
      <c r="C121" s="16" t="s">
        <v>2070</v>
      </c>
      <c r="D121" s="516">
        <v>2</v>
      </c>
      <c r="E121" s="9" t="s">
        <v>968</v>
      </c>
      <c r="F121" s="24"/>
      <c r="G121" s="23"/>
    </row>
    <row r="122" spans="1:9" ht="63" hidden="1">
      <c r="A122" s="20" t="s">
        <v>1215</v>
      </c>
      <c r="B122" s="64" t="s">
        <v>1214</v>
      </c>
      <c r="C122" s="24"/>
      <c r="D122" s="642"/>
      <c r="E122" s="25"/>
      <c r="F122" s="24"/>
      <c r="G122" s="24"/>
      <c r="H122" s="9"/>
      <c r="I122" s="9"/>
    </row>
    <row r="123" spans="1:9" ht="47.25" hidden="1">
      <c r="A123" s="20" t="s">
        <v>1213</v>
      </c>
      <c r="B123" s="96" t="s">
        <v>1212</v>
      </c>
      <c r="C123" s="24"/>
      <c r="D123" s="642"/>
      <c r="E123" s="25"/>
      <c r="F123" s="24"/>
      <c r="G123" s="24"/>
      <c r="H123" s="9"/>
      <c r="I123" s="9"/>
    </row>
    <row r="124" spans="1:9" ht="47.25" hidden="1">
      <c r="A124" s="20" t="s">
        <v>1207</v>
      </c>
      <c r="B124" s="93" t="s">
        <v>1206</v>
      </c>
      <c r="C124" s="21"/>
      <c r="D124" s="642"/>
      <c r="E124" s="25"/>
      <c r="F124" s="24"/>
      <c r="G124" s="24"/>
      <c r="H124" s="9"/>
      <c r="I124" s="9"/>
    </row>
    <row r="125" spans="1:9" ht="47.25" hidden="1">
      <c r="A125" s="20" t="s">
        <v>1205</v>
      </c>
      <c r="B125" s="94" t="s">
        <v>1204</v>
      </c>
      <c r="C125" s="24"/>
      <c r="D125" s="642"/>
      <c r="E125" s="25"/>
      <c r="F125" s="24"/>
      <c r="G125" s="24"/>
      <c r="H125" s="9"/>
      <c r="I125" s="9"/>
    </row>
    <row r="126" spans="1:9">
      <c r="A126" s="328" t="s">
        <v>1203</v>
      </c>
      <c r="B126" s="879" t="s">
        <v>1202</v>
      </c>
      <c r="C126" s="880"/>
      <c r="D126" s="880"/>
      <c r="E126" s="880"/>
      <c r="F126" s="880"/>
      <c r="G126" s="881"/>
      <c r="H126" s="347">
        <f>SUM(D127:D129)</f>
        <v>6</v>
      </c>
      <c r="I126" s="347">
        <f>COUNT(D127:D129)*2</f>
        <v>6</v>
      </c>
    </row>
    <row r="127" spans="1:9" ht="31.5">
      <c r="A127" s="18" t="s">
        <v>1201</v>
      </c>
      <c r="B127" s="64" t="s">
        <v>1200</v>
      </c>
      <c r="C127" s="16" t="s">
        <v>2069</v>
      </c>
      <c r="D127" s="516">
        <v>2</v>
      </c>
      <c r="E127" s="25" t="s">
        <v>156</v>
      </c>
      <c r="F127" s="24"/>
      <c r="G127" s="23"/>
    </row>
    <row r="128" spans="1:9" ht="47.25">
      <c r="A128" s="18" t="s">
        <v>1196</v>
      </c>
      <c r="B128" s="64" t="s">
        <v>1195</v>
      </c>
      <c r="C128" s="21" t="s">
        <v>1638</v>
      </c>
      <c r="D128" s="516">
        <v>2</v>
      </c>
      <c r="E128" s="25" t="s">
        <v>1186</v>
      </c>
      <c r="F128" s="24"/>
      <c r="G128" s="23"/>
    </row>
    <row r="129" spans="1:9" ht="47.25">
      <c r="A129" s="18" t="s">
        <v>1193</v>
      </c>
      <c r="B129" s="64" t="s">
        <v>1192</v>
      </c>
      <c r="C129" s="22" t="s">
        <v>1191</v>
      </c>
      <c r="D129" s="516">
        <v>2</v>
      </c>
      <c r="E129" s="25" t="s">
        <v>1190</v>
      </c>
      <c r="F129" s="24"/>
      <c r="G129" s="23"/>
    </row>
    <row r="130" spans="1:9" ht="78.75" hidden="1">
      <c r="A130" s="20" t="s">
        <v>1189</v>
      </c>
      <c r="B130" s="93" t="s">
        <v>1188</v>
      </c>
      <c r="C130" s="24"/>
      <c r="D130" s="642"/>
      <c r="E130" s="25"/>
      <c r="F130" s="24"/>
      <c r="G130" s="24"/>
      <c r="H130" s="9"/>
      <c r="I130" s="9"/>
    </row>
    <row r="131" spans="1:9">
      <c r="A131" s="328" t="s">
        <v>1184</v>
      </c>
      <c r="B131" s="879" t="s">
        <v>1183</v>
      </c>
      <c r="C131" s="880"/>
      <c r="D131" s="880"/>
      <c r="E131" s="880"/>
      <c r="F131" s="880"/>
      <c r="G131" s="881"/>
      <c r="H131" s="347">
        <f>SUM(D132:D137)</f>
        <v>8</v>
      </c>
      <c r="I131" s="347">
        <f>COUNT(D132:D137)*2</f>
        <v>8</v>
      </c>
    </row>
    <row r="132" spans="1:9" ht="47.25">
      <c r="A132" s="18" t="s">
        <v>1182</v>
      </c>
      <c r="B132" s="64" t="s">
        <v>1181</v>
      </c>
      <c r="C132" s="21" t="s">
        <v>2068</v>
      </c>
      <c r="D132" s="516">
        <v>2</v>
      </c>
      <c r="E132" s="25" t="s">
        <v>106</v>
      </c>
      <c r="F132" s="24"/>
      <c r="G132" s="23"/>
    </row>
    <row r="133" spans="1:9" ht="31.5" hidden="1">
      <c r="A133" s="20" t="s">
        <v>1179</v>
      </c>
      <c r="B133" s="64" t="s">
        <v>1178</v>
      </c>
      <c r="C133" s="21"/>
      <c r="D133" s="642"/>
      <c r="E133" s="25"/>
      <c r="F133" s="24"/>
      <c r="G133" s="24"/>
      <c r="H133" s="9"/>
      <c r="I133" s="9"/>
    </row>
    <row r="134" spans="1:9" ht="31.5" hidden="1">
      <c r="A134" s="20" t="s">
        <v>1176</v>
      </c>
      <c r="B134" s="64" t="s">
        <v>1175</v>
      </c>
      <c r="C134" s="163"/>
      <c r="D134" s="642"/>
      <c r="E134" s="25"/>
      <c r="F134" s="24"/>
      <c r="G134" s="24"/>
      <c r="H134" s="9"/>
      <c r="I134" s="9"/>
    </row>
    <row r="135" spans="1:9" ht="60">
      <c r="A135" s="18" t="s">
        <v>1174</v>
      </c>
      <c r="B135" s="64" t="s">
        <v>1173</v>
      </c>
      <c r="C135" s="21" t="s">
        <v>2067</v>
      </c>
      <c r="D135" s="516">
        <v>2</v>
      </c>
      <c r="E135" s="25" t="s">
        <v>1171</v>
      </c>
      <c r="F135" s="24"/>
      <c r="G135" s="23"/>
    </row>
    <row r="136" spans="1:9" ht="60">
      <c r="A136" s="18"/>
      <c r="B136" s="41"/>
      <c r="C136" s="35" t="s">
        <v>2066</v>
      </c>
      <c r="D136" s="516">
        <v>2</v>
      </c>
      <c r="E136" s="25" t="s">
        <v>790</v>
      </c>
      <c r="F136" s="24"/>
      <c r="G136" s="23"/>
    </row>
    <row r="137" spans="1:9" ht="60">
      <c r="A137" s="18" t="s">
        <v>1167</v>
      </c>
      <c r="B137" s="34" t="s">
        <v>1877</v>
      </c>
      <c r="C137" s="29" t="s">
        <v>1830</v>
      </c>
      <c r="D137" s="516">
        <v>2</v>
      </c>
      <c r="E137" s="25" t="s">
        <v>156</v>
      </c>
      <c r="F137" s="24"/>
      <c r="G137" s="23"/>
    </row>
    <row r="138" spans="1:9">
      <c r="A138" s="328" t="s">
        <v>1164</v>
      </c>
      <c r="B138" s="879" t="s">
        <v>1163</v>
      </c>
      <c r="C138" s="969"/>
      <c r="D138" s="880"/>
      <c r="E138" s="880"/>
      <c r="F138" s="880"/>
      <c r="G138" s="881"/>
      <c r="H138" s="347">
        <f>SUM(D139:D151)</f>
        <v>20</v>
      </c>
      <c r="I138" s="347">
        <f>COUNT(D139:D151)*2</f>
        <v>20</v>
      </c>
    </row>
    <row r="139" spans="1:9" ht="63">
      <c r="A139" s="18" t="s">
        <v>1162</v>
      </c>
      <c r="B139" s="64" t="s">
        <v>1161</v>
      </c>
      <c r="C139" s="35" t="s">
        <v>1876</v>
      </c>
      <c r="D139" s="516">
        <v>2</v>
      </c>
      <c r="E139" s="25" t="s">
        <v>790</v>
      </c>
      <c r="F139" s="24"/>
      <c r="G139" s="23"/>
    </row>
    <row r="140" spans="1:9" ht="15.75" hidden="1">
      <c r="A140" s="20"/>
      <c r="B140" s="64"/>
      <c r="C140" s="21" t="s">
        <v>1829</v>
      </c>
      <c r="D140" s="516"/>
      <c r="E140" s="25" t="s">
        <v>790</v>
      </c>
      <c r="F140" s="24"/>
      <c r="G140" s="23"/>
      <c r="H140" s="1051"/>
      <c r="I140" s="1051"/>
    </row>
    <row r="141" spans="1:9" ht="30">
      <c r="A141" s="18"/>
      <c r="B141" s="64"/>
      <c r="C141" s="21" t="s">
        <v>1828</v>
      </c>
      <c r="D141" s="516">
        <v>2</v>
      </c>
      <c r="E141" s="25" t="s">
        <v>790</v>
      </c>
      <c r="F141" s="24"/>
      <c r="G141" s="23"/>
    </row>
    <row r="142" spans="1:9" ht="30">
      <c r="A142" s="18"/>
      <c r="B142" s="64"/>
      <c r="C142" s="35" t="s">
        <v>1827</v>
      </c>
      <c r="D142" s="516">
        <v>2</v>
      </c>
      <c r="E142" s="25" t="s">
        <v>790</v>
      </c>
      <c r="F142" s="24"/>
      <c r="G142" s="23"/>
    </row>
    <row r="143" spans="1:9" ht="30">
      <c r="A143" s="18"/>
      <c r="B143" s="64"/>
      <c r="C143" s="35" t="s">
        <v>1826</v>
      </c>
      <c r="D143" s="516">
        <v>2</v>
      </c>
      <c r="E143" s="25" t="s">
        <v>790</v>
      </c>
      <c r="F143" s="24"/>
      <c r="G143" s="23"/>
    </row>
    <row r="144" spans="1:9" ht="15.75" hidden="1">
      <c r="A144" s="20"/>
      <c r="B144" s="64"/>
      <c r="C144" s="35" t="s">
        <v>1825</v>
      </c>
      <c r="D144" s="516"/>
      <c r="E144" s="25" t="s">
        <v>790</v>
      </c>
      <c r="F144" s="24"/>
      <c r="G144" s="23"/>
      <c r="H144" s="1051"/>
      <c r="I144" s="1051"/>
    </row>
    <row r="145" spans="1:9" ht="15.75">
      <c r="A145" s="18"/>
      <c r="B145" s="64"/>
      <c r="C145" s="35" t="s">
        <v>1824</v>
      </c>
      <c r="D145" s="516">
        <v>2</v>
      </c>
      <c r="E145" s="25" t="s">
        <v>790</v>
      </c>
      <c r="F145" s="24"/>
      <c r="G145" s="23"/>
    </row>
    <row r="146" spans="1:9" ht="15.75">
      <c r="A146" s="18"/>
      <c r="B146" s="64"/>
      <c r="C146" s="35" t="s">
        <v>2065</v>
      </c>
      <c r="D146" s="516">
        <v>2</v>
      </c>
      <c r="E146" s="25" t="s">
        <v>790</v>
      </c>
      <c r="F146" s="24"/>
      <c r="G146" s="23"/>
    </row>
    <row r="147" spans="1:9" ht="47.25">
      <c r="A147" s="18" t="s">
        <v>1158</v>
      </c>
      <c r="B147" s="64" t="s">
        <v>1157</v>
      </c>
      <c r="C147" s="22" t="s">
        <v>1156</v>
      </c>
      <c r="D147" s="516">
        <v>2</v>
      </c>
      <c r="E147" s="25" t="s">
        <v>790</v>
      </c>
      <c r="F147" s="24"/>
      <c r="G147" s="23"/>
    </row>
    <row r="148" spans="1:9" ht="47.25">
      <c r="A148" s="18" t="s">
        <v>1155</v>
      </c>
      <c r="B148" s="93" t="s">
        <v>1154</v>
      </c>
      <c r="C148" s="22" t="s">
        <v>1153</v>
      </c>
      <c r="D148" s="516">
        <v>2</v>
      </c>
      <c r="E148" s="25" t="s">
        <v>790</v>
      </c>
      <c r="F148" s="24"/>
      <c r="G148" s="23"/>
    </row>
    <row r="149" spans="1:9" ht="63" hidden="1">
      <c r="A149" s="20" t="s">
        <v>1152</v>
      </c>
      <c r="B149" s="64" t="s">
        <v>1151</v>
      </c>
      <c r="C149" s="16"/>
      <c r="D149" s="642"/>
      <c r="E149" s="25"/>
      <c r="F149" s="24"/>
      <c r="G149" s="24"/>
      <c r="H149" s="9"/>
      <c r="I149" s="9"/>
    </row>
    <row r="150" spans="1:9" ht="63">
      <c r="A150" s="18" t="s">
        <v>1149</v>
      </c>
      <c r="B150" s="64" t="s">
        <v>1148</v>
      </c>
      <c r="C150" s="21" t="s">
        <v>1147</v>
      </c>
      <c r="D150" s="516">
        <v>2</v>
      </c>
      <c r="E150" s="25" t="s">
        <v>1146</v>
      </c>
      <c r="F150" s="24"/>
      <c r="G150" s="23"/>
    </row>
    <row r="151" spans="1:9" ht="90">
      <c r="A151" s="18"/>
      <c r="B151" s="64"/>
      <c r="C151" s="21" t="s">
        <v>2064</v>
      </c>
      <c r="D151" s="516">
        <v>2</v>
      </c>
      <c r="E151" s="25" t="s">
        <v>1146</v>
      </c>
      <c r="F151" s="24"/>
      <c r="G151" s="23"/>
    </row>
    <row r="152" spans="1:9" ht="47.25" hidden="1">
      <c r="A152" s="20" t="s">
        <v>1145</v>
      </c>
      <c r="B152" s="67" t="s">
        <v>1144</v>
      </c>
      <c r="C152" s="24"/>
      <c r="D152" s="642"/>
      <c r="E152" s="25"/>
      <c r="F152" s="24"/>
      <c r="G152" s="24"/>
      <c r="H152" s="9"/>
      <c r="I152" s="9"/>
    </row>
    <row r="153" spans="1:9" ht="15.75">
      <c r="A153" s="18" t="s">
        <v>5031</v>
      </c>
      <c r="B153" s="753" t="s">
        <v>5032</v>
      </c>
      <c r="C153" s="754"/>
      <c r="D153" s="754"/>
      <c r="E153" s="754"/>
      <c r="F153" s="754"/>
      <c r="G153" s="760"/>
      <c r="H153" s="11">
        <f>SUM(D154:D164)</f>
        <v>2</v>
      </c>
      <c r="I153" s="11">
        <f>COUNT(D154:D164)*2</f>
        <v>2</v>
      </c>
    </row>
    <row r="154" spans="1:9" ht="75" hidden="1">
      <c r="A154" s="121" t="s">
        <v>5033</v>
      </c>
      <c r="B154" s="21" t="s">
        <v>5034</v>
      </c>
      <c r="C154" s="21" t="s">
        <v>5035</v>
      </c>
      <c r="D154" s="614"/>
      <c r="E154" s="24"/>
      <c r="F154" s="21" t="s">
        <v>5036</v>
      </c>
      <c r="G154" s="608"/>
      <c r="H154" s="9"/>
      <c r="I154" s="9"/>
    </row>
    <row r="155" spans="1:9" ht="45" hidden="1">
      <c r="A155" s="121" t="s">
        <v>5037</v>
      </c>
      <c r="B155" s="21" t="s">
        <v>5038</v>
      </c>
      <c r="C155" s="21" t="s">
        <v>5039</v>
      </c>
      <c r="D155" s="614"/>
      <c r="E155" s="24"/>
      <c r="F155" s="21" t="s">
        <v>5040</v>
      </c>
      <c r="G155" s="608"/>
      <c r="H155" s="9"/>
      <c r="I155" s="9"/>
    </row>
    <row r="156" spans="1:9" ht="135" hidden="1">
      <c r="A156" s="121" t="s">
        <v>5041</v>
      </c>
      <c r="B156" s="21" t="s">
        <v>5042</v>
      </c>
      <c r="C156" s="21" t="s">
        <v>5043</v>
      </c>
      <c r="D156" s="614"/>
      <c r="E156" s="24"/>
      <c r="F156" s="21" t="s">
        <v>5044</v>
      </c>
      <c r="G156" s="608"/>
      <c r="H156" s="9"/>
      <c r="I156" s="9"/>
    </row>
    <row r="157" spans="1:9" ht="90" hidden="1">
      <c r="A157" s="121" t="s">
        <v>5045</v>
      </c>
      <c r="B157" s="21" t="s">
        <v>5046</v>
      </c>
      <c r="C157" s="21" t="s">
        <v>5047</v>
      </c>
      <c r="D157" s="614"/>
      <c r="E157" s="24"/>
      <c r="F157" s="21" t="s">
        <v>5048</v>
      </c>
      <c r="G157" s="608"/>
      <c r="H157" s="9"/>
      <c r="I157" s="9"/>
    </row>
    <row r="158" spans="1:9" ht="135" hidden="1">
      <c r="A158" s="121" t="s">
        <v>5049</v>
      </c>
      <c r="B158" s="21" t="s">
        <v>5050</v>
      </c>
      <c r="C158" s="21" t="s">
        <v>5051</v>
      </c>
      <c r="D158" s="614"/>
      <c r="E158" s="24"/>
      <c r="F158" s="21" t="s">
        <v>5052</v>
      </c>
      <c r="G158" s="608"/>
      <c r="H158" s="9"/>
      <c r="I158" s="9"/>
    </row>
    <row r="159" spans="1:9" ht="30" hidden="1">
      <c r="A159" s="121" t="s">
        <v>5053</v>
      </c>
      <c r="B159" s="21" t="s">
        <v>5054</v>
      </c>
      <c r="C159" s="24"/>
      <c r="D159" s="642"/>
      <c r="E159" s="25"/>
      <c r="F159" s="24"/>
      <c r="G159" s="608"/>
      <c r="H159" s="9"/>
      <c r="I159" s="9"/>
    </row>
    <row r="160" spans="1:9" ht="60">
      <c r="A160" s="18" t="s">
        <v>5055</v>
      </c>
      <c r="B160" s="29" t="s">
        <v>5056</v>
      </c>
      <c r="C160" s="29" t="s">
        <v>1678</v>
      </c>
      <c r="D160" s="640">
        <v>2</v>
      </c>
      <c r="E160" s="22" t="s">
        <v>120</v>
      </c>
      <c r="F160" s="24"/>
      <c r="G160" s="606"/>
      <c r="H160" s="11"/>
      <c r="I160" s="11"/>
    </row>
    <row r="161" spans="1:9" ht="60" hidden="1">
      <c r="A161" s="121" t="s">
        <v>5057</v>
      </c>
      <c r="B161" s="21" t="s">
        <v>5058</v>
      </c>
      <c r="C161" s="21" t="s">
        <v>5059</v>
      </c>
      <c r="D161" s="614"/>
      <c r="E161" s="24"/>
      <c r="F161" s="21" t="s">
        <v>5060</v>
      </c>
      <c r="G161" s="608"/>
      <c r="H161" s="9"/>
      <c r="I161" s="9"/>
    </row>
    <row r="162" spans="1:9" ht="165" hidden="1">
      <c r="A162" s="121" t="s">
        <v>5061</v>
      </c>
      <c r="B162" s="21" t="s">
        <v>5062</v>
      </c>
      <c r="C162" s="21" t="s">
        <v>5063</v>
      </c>
      <c r="D162" s="614"/>
      <c r="E162" s="24"/>
      <c r="F162" s="21" t="s">
        <v>5064</v>
      </c>
      <c r="G162" s="608"/>
      <c r="H162" s="9"/>
      <c r="I162" s="9"/>
    </row>
    <row r="163" spans="1:9" ht="135" hidden="1">
      <c r="A163" s="121" t="s">
        <v>5065</v>
      </c>
      <c r="B163" s="21" t="s">
        <v>5066</v>
      </c>
      <c r="C163" s="21" t="s">
        <v>5067</v>
      </c>
      <c r="D163" s="614"/>
      <c r="E163" s="24"/>
      <c r="F163" s="21" t="s">
        <v>5068</v>
      </c>
      <c r="G163" s="608"/>
      <c r="H163" s="9"/>
      <c r="I163" s="9"/>
    </row>
    <row r="164" spans="1:9" ht="45" hidden="1">
      <c r="A164" s="121" t="s">
        <v>5069</v>
      </c>
      <c r="B164" s="21" t="s">
        <v>5070</v>
      </c>
      <c r="C164" s="21" t="s">
        <v>5071</v>
      </c>
      <c r="D164" s="615"/>
      <c r="E164" s="8"/>
      <c r="F164" s="21" t="s">
        <v>5072</v>
      </c>
      <c r="G164" s="608"/>
      <c r="H164" s="9"/>
      <c r="I164" s="9"/>
    </row>
    <row r="165" spans="1:9">
      <c r="A165" s="106"/>
      <c r="B165" s="951" t="s">
        <v>1143</v>
      </c>
      <c r="C165" s="951"/>
      <c r="D165" s="951"/>
      <c r="E165" s="951"/>
      <c r="F165" s="951"/>
      <c r="G165" s="951"/>
      <c r="H165" s="347">
        <f>H166+H188+H194+H200+H210+H221+H235</f>
        <v>134</v>
      </c>
      <c r="I165" s="347">
        <f>I166+I188+I194+I200+I210+I221+I235</f>
        <v>134</v>
      </c>
    </row>
    <row r="166" spans="1:9">
      <c r="A166" s="332" t="s">
        <v>1142</v>
      </c>
      <c r="B166" s="955" t="s">
        <v>1141</v>
      </c>
      <c r="C166" s="956"/>
      <c r="D166" s="956"/>
      <c r="E166" s="956"/>
      <c r="F166" s="956"/>
      <c r="G166" s="957"/>
      <c r="H166" s="347">
        <f>SUM(D167:D187)</f>
        <v>42</v>
      </c>
      <c r="I166" s="347">
        <f>COUNT(D167:D187)*2</f>
        <v>42</v>
      </c>
    </row>
    <row r="167" spans="1:9" ht="45">
      <c r="A167" s="18" t="s">
        <v>1140</v>
      </c>
      <c r="B167" s="64" t="s">
        <v>1139</v>
      </c>
      <c r="C167" s="208" t="s">
        <v>2063</v>
      </c>
      <c r="D167" s="643">
        <v>2</v>
      </c>
      <c r="E167" s="207" t="s">
        <v>156</v>
      </c>
      <c r="F167" s="206" t="s">
        <v>2062</v>
      </c>
      <c r="G167" s="23"/>
    </row>
    <row r="168" spans="1:9" ht="31.5">
      <c r="A168" s="18" t="s">
        <v>1134</v>
      </c>
      <c r="B168" s="67" t="s">
        <v>1133</v>
      </c>
      <c r="C168" s="21" t="s">
        <v>1767</v>
      </c>
      <c r="D168" s="643">
        <v>2</v>
      </c>
      <c r="E168" s="207" t="s">
        <v>156</v>
      </c>
      <c r="F168" s="21"/>
      <c r="G168" s="23"/>
    </row>
    <row r="169" spans="1:9" ht="15.75">
      <c r="A169" s="18"/>
      <c r="B169" s="67"/>
      <c r="C169" s="21" t="s">
        <v>2061</v>
      </c>
      <c r="D169" s="643">
        <v>2</v>
      </c>
      <c r="E169" s="207" t="s">
        <v>156</v>
      </c>
      <c r="F169" s="47"/>
      <c r="G169" s="23"/>
    </row>
    <row r="170" spans="1:9" ht="45">
      <c r="A170" s="18"/>
      <c r="B170" s="67"/>
      <c r="C170" s="21" t="s">
        <v>2060</v>
      </c>
      <c r="D170" s="643">
        <v>2</v>
      </c>
      <c r="E170" s="207" t="s">
        <v>156</v>
      </c>
      <c r="F170" s="12"/>
      <c r="G170" s="23"/>
    </row>
    <row r="171" spans="1:9" ht="45">
      <c r="A171" s="18"/>
      <c r="B171" s="67"/>
      <c r="C171" s="21" t="s">
        <v>2059</v>
      </c>
      <c r="D171" s="643">
        <v>2</v>
      </c>
      <c r="E171" s="207" t="s">
        <v>156</v>
      </c>
      <c r="F171" s="12"/>
      <c r="G171" s="23"/>
    </row>
    <row r="172" spans="1:9" ht="31.5">
      <c r="A172" s="18" t="s">
        <v>1122</v>
      </c>
      <c r="B172" s="41" t="s">
        <v>1121</v>
      </c>
      <c r="C172" s="35" t="s">
        <v>1874</v>
      </c>
      <c r="D172" s="643">
        <v>2</v>
      </c>
      <c r="E172" s="207" t="s">
        <v>156</v>
      </c>
      <c r="F172" s="21"/>
      <c r="G172" s="23"/>
    </row>
    <row r="173" spans="1:9" ht="30">
      <c r="A173" s="18"/>
      <c r="B173" s="41"/>
      <c r="C173" s="21" t="s">
        <v>1873</v>
      </c>
      <c r="D173" s="643">
        <v>2</v>
      </c>
      <c r="E173" s="207" t="s">
        <v>156</v>
      </c>
      <c r="F173" s="24"/>
      <c r="G173" s="23"/>
    </row>
    <row r="174" spans="1:9" ht="60">
      <c r="A174" s="18"/>
      <c r="B174" s="41"/>
      <c r="C174" s="66" t="s">
        <v>1872</v>
      </c>
      <c r="D174" s="643">
        <v>2</v>
      </c>
      <c r="E174" s="207" t="s">
        <v>156</v>
      </c>
      <c r="F174" s="24"/>
      <c r="G174" s="23"/>
    </row>
    <row r="175" spans="1:9" ht="30">
      <c r="A175" s="18"/>
      <c r="B175" s="41"/>
      <c r="C175" s="66" t="s">
        <v>2058</v>
      </c>
      <c r="D175" s="643">
        <v>2</v>
      </c>
      <c r="E175" s="207" t="s">
        <v>156</v>
      </c>
      <c r="G175" s="23"/>
    </row>
    <row r="176" spans="1:9" ht="15.75">
      <c r="A176" s="18"/>
      <c r="B176" s="41"/>
      <c r="C176" s="21" t="s">
        <v>2057</v>
      </c>
      <c r="D176" s="643">
        <v>2</v>
      </c>
      <c r="E176" s="207" t="s">
        <v>156</v>
      </c>
      <c r="F176" s="12"/>
      <c r="G176" s="23"/>
    </row>
    <row r="177" spans="1:9" ht="45">
      <c r="A177" s="18"/>
      <c r="B177" s="41"/>
      <c r="C177" s="31" t="s">
        <v>2056</v>
      </c>
      <c r="D177" s="643">
        <v>2</v>
      </c>
      <c r="E177" s="207" t="s">
        <v>156</v>
      </c>
      <c r="F177" s="21"/>
      <c r="G177" s="23"/>
    </row>
    <row r="178" spans="1:9" ht="15.75">
      <c r="A178" s="18"/>
      <c r="B178" s="41"/>
      <c r="C178" s="21" t="s">
        <v>2055</v>
      </c>
      <c r="D178" s="643">
        <v>2</v>
      </c>
      <c r="E178" s="207" t="s">
        <v>156</v>
      </c>
      <c r="F178" s="12"/>
      <c r="G178" s="23"/>
    </row>
    <row r="179" spans="1:9" ht="45">
      <c r="A179" s="18"/>
      <c r="B179" s="21"/>
      <c r="C179" s="21" t="s">
        <v>2054</v>
      </c>
      <c r="D179" s="643">
        <v>2</v>
      </c>
      <c r="E179" s="207" t="s">
        <v>156</v>
      </c>
      <c r="F179" s="12"/>
      <c r="G179" s="23"/>
    </row>
    <row r="180" spans="1:9" ht="30">
      <c r="A180" s="18"/>
      <c r="B180" s="41"/>
      <c r="C180" s="21" t="s">
        <v>2053</v>
      </c>
      <c r="D180" s="643">
        <v>2</v>
      </c>
      <c r="E180" s="207" t="s">
        <v>156</v>
      </c>
      <c r="G180" s="23"/>
    </row>
    <row r="181" spans="1:9" ht="15.75">
      <c r="A181" s="18"/>
      <c r="B181" s="41"/>
      <c r="C181" s="21" t="s">
        <v>2052</v>
      </c>
      <c r="D181" s="643">
        <v>2</v>
      </c>
      <c r="E181" s="207" t="s">
        <v>156</v>
      </c>
      <c r="F181" s="12"/>
      <c r="G181" s="23"/>
    </row>
    <row r="182" spans="1:9" ht="90">
      <c r="A182" s="18" t="s">
        <v>1110</v>
      </c>
      <c r="B182" s="41" t="s">
        <v>1109</v>
      </c>
      <c r="C182" s="35" t="s">
        <v>1754</v>
      </c>
      <c r="D182" s="643">
        <v>2</v>
      </c>
      <c r="E182" s="207" t="s">
        <v>156</v>
      </c>
      <c r="F182" s="35" t="s">
        <v>1753</v>
      </c>
      <c r="G182" s="23"/>
    </row>
    <row r="183" spans="1:9" ht="45">
      <c r="A183" s="18"/>
      <c r="B183" s="41"/>
      <c r="C183" s="35" t="s">
        <v>1752</v>
      </c>
      <c r="D183" s="643">
        <v>2</v>
      </c>
      <c r="E183" s="207" t="s">
        <v>156</v>
      </c>
      <c r="F183" s="21" t="s">
        <v>1751</v>
      </c>
      <c r="G183" s="23"/>
    </row>
    <row r="184" spans="1:9" ht="47.25">
      <c r="A184" s="18" t="s">
        <v>1107</v>
      </c>
      <c r="B184" s="41" t="s">
        <v>1106</v>
      </c>
      <c r="C184" s="21" t="s">
        <v>1105</v>
      </c>
      <c r="D184" s="643">
        <v>2</v>
      </c>
      <c r="E184" s="207" t="s">
        <v>156</v>
      </c>
      <c r="F184" s="24"/>
      <c r="G184" s="23"/>
    </row>
    <row r="185" spans="1:9" ht="31.5">
      <c r="A185" s="18" t="s">
        <v>1104</v>
      </c>
      <c r="B185" s="41" t="s">
        <v>1103</v>
      </c>
      <c r="C185" s="21" t="s">
        <v>2051</v>
      </c>
      <c r="D185" s="643">
        <v>2</v>
      </c>
      <c r="E185" s="207" t="s">
        <v>156</v>
      </c>
      <c r="F185" s="21"/>
      <c r="G185" s="23"/>
    </row>
    <row r="186" spans="1:9" ht="78.75">
      <c r="A186" s="18" t="s">
        <v>1100</v>
      </c>
      <c r="B186" s="140" t="s">
        <v>1099</v>
      </c>
      <c r="C186" s="208" t="s">
        <v>2050</v>
      </c>
      <c r="D186" s="643">
        <v>2</v>
      </c>
      <c r="E186" s="207" t="s">
        <v>156</v>
      </c>
      <c r="G186" s="23"/>
    </row>
    <row r="187" spans="1:9" ht="47.25" customHeight="1">
      <c r="A187" s="18"/>
      <c r="B187" s="37"/>
      <c r="C187" s="35" t="s">
        <v>1749</v>
      </c>
      <c r="D187" s="643">
        <v>2</v>
      </c>
      <c r="E187" s="207" t="s">
        <v>156</v>
      </c>
      <c r="F187" s="206"/>
      <c r="G187" s="128"/>
    </row>
    <row r="188" spans="1:9">
      <c r="A188" s="332" t="s">
        <v>1094</v>
      </c>
      <c r="B188" s="952" t="s">
        <v>1870</v>
      </c>
      <c r="C188" s="953"/>
      <c r="D188" s="953"/>
      <c r="E188" s="953"/>
      <c r="F188" s="953"/>
      <c r="G188" s="954"/>
      <c r="H188" s="347">
        <f>SUM(D189:D193)</f>
        <v>8</v>
      </c>
      <c r="I188" s="347">
        <f>COUNT(D189:D193)*2</f>
        <v>8</v>
      </c>
    </row>
    <row r="189" spans="1:9" ht="90">
      <c r="A189" s="18" t="s">
        <v>1092</v>
      </c>
      <c r="B189" s="67" t="s">
        <v>1091</v>
      </c>
      <c r="C189" s="22" t="s">
        <v>1090</v>
      </c>
      <c r="D189" s="515">
        <v>2</v>
      </c>
      <c r="E189" s="25" t="s">
        <v>156</v>
      </c>
      <c r="F189" s="22" t="s">
        <v>1089</v>
      </c>
      <c r="G189" s="23"/>
    </row>
    <row r="190" spans="1:9" ht="47.25" hidden="1">
      <c r="A190" s="20" t="s">
        <v>1088</v>
      </c>
      <c r="B190" s="32" t="s">
        <v>1087</v>
      </c>
      <c r="C190" s="24"/>
      <c r="D190" s="642"/>
      <c r="E190" s="25"/>
      <c r="F190" s="24"/>
      <c r="G190" s="24"/>
      <c r="H190" s="9"/>
      <c r="I190" s="9"/>
    </row>
    <row r="191" spans="1:9" ht="45">
      <c r="A191" s="18" t="s">
        <v>1086</v>
      </c>
      <c r="B191" s="32" t="s">
        <v>1085</v>
      </c>
      <c r="C191" s="99" t="s">
        <v>2049</v>
      </c>
      <c r="D191" s="515">
        <v>2</v>
      </c>
      <c r="E191" s="25" t="s">
        <v>156</v>
      </c>
      <c r="F191" s="21" t="s">
        <v>1632</v>
      </c>
      <c r="G191" s="23"/>
    </row>
    <row r="192" spans="1:9" ht="31.5">
      <c r="A192" s="18" t="s">
        <v>1083</v>
      </c>
      <c r="B192" s="162" t="s">
        <v>1082</v>
      </c>
      <c r="C192" s="47" t="s">
        <v>2048</v>
      </c>
      <c r="D192" s="515">
        <v>2</v>
      </c>
      <c r="E192" s="25" t="s">
        <v>156</v>
      </c>
      <c r="F192" s="47"/>
      <c r="G192" s="23"/>
    </row>
    <row r="193" spans="1:9" ht="30">
      <c r="A193" s="18"/>
      <c r="B193" s="84"/>
      <c r="C193" s="16" t="s">
        <v>2047</v>
      </c>
      <c r="D193" s="515">
        <v>2</v>
      </c>
      <c r="E193" s="25" t="s">
        <v>156</v>
      </c>
      <c r="F193" s="12"/>
      <c r="G193" s="23"/>
    </row>
    <row r="194" spans="1:9">
      <c r="A194" s="332" t="s">
        <v>1079</v>
      </c>
      <c r="B194" s="952" t="s">
        <v>1868</v>
      </c>
      <c r="C194" s="953"/>
      <c r="D194" s="953"/>
      <c r="E194" s="953"/>
      <c r="F194" s="953"/>
      <c r="G194" s="954"/>
      <c r="H194" s="347">
        <f>SUM(D195:D199)</f>
        <v>10</v>
      </c>
      <c r="I194" s="347">
        <f>COUNT(D195:D199)*2</f>
        <v>10</v>
      </c>
    </row>
    <row r="195" spans="1:9" ht="45">
      <c r="A195" s="18" t="s">
        <v>1077</v>
      </c>
      <c r="B195" s="67" t="s">
        <v>1076</v>
      </c>
      <c r="C195" s="83" t="s">
        <v>2046</v>
      </c>
      <c r="D195" s="516">
        <v>2</v>
      </c>
      <c r="E195" s="25" t="s">
        <v>223</v>
      </c>
      <c r="F195" s="24"/>
      <c r="G195" s="23"/>
    </row>
    <row r="196" spans="1:9" ht="45">
      <c r="A196" s="18"/>
      <c r="B196" s="161"/>
      <c r="C196" s="83" t="s">
        <v>1074</v>
      </c>
      <c r="D196" s="516">
        <v>2</v>
      </c>
      <c r="E196" s="25" t="s">
        <v>156</v>
      </c>
      <c r="F196" s="24"/>
      <c r="G196" s="23"/>
    </row>
    <row r="197" spans="1:9" ht="45">
      <c r="A197" s="18" t="s">
        <v>1073</v>
      </c>
      <c r="B197" s="161" t="s">
        <v>1072</v>
      </c>
      <c r="C197" s="83" t="s">
        <v>2045</v>
      </c>
      <c r="D197" s="516">
        <v>2</v>
      </c>
      <c r="E197" s="25" t="s">
        <v>156</v>
      </c>
      <c r="F197" s="24"/>
      <c r="G197" s="23"/>
    </row>
    <row r="198" spans="1:9" ht="75">
      <c r="A198" s="18"/>
      <c r="B198" s="161"/>
      <c r="C198" s="81" t="s">
        <v>1070</v>
      </c>
      <c r="D198" s="516">
        <v>2</v>
      </c>
      <c r="E198" s="25" t="s">
        <v>178</v>
      </c>
      <c r="F198" s="24"/>
      <c r="G198" s="23"/>
    </row>
    <row r="199" spans="1:9" ht="63">
      <c r="A199" s="18" t="s">
        <v>1069</v>
      </c>
      <c r="B199" s="67" t="s">
        <v>1068</v>
      </c>
      <c r="C199" s="22" t="s">
        <v>1067</v>
      </c>
      <c r="D199" s="516">
        <v>2</v>
      </c>
      <c r="E199" s="25" t="s">
        <v>404</v>
      </c>
      <c r="F199" s="24"/>
      <c r="G199" s="23"/>
    </row>
    <row r="200" spans="1:9">
      <c r="A200" s="332" t="s">
        <v>1066</v>
      </c>
      <c r="B200" s="952" t="s">
        <v>1866</v>
      </c>
      <c r="C200" s="953"/>
      <c r="D200" s="953"/>
      <c r="E200" s="953"/>
      <c r="F200" s="953"/>
      <c r="G200" s="954"/>
      <c r="H200" s="347">
        <f>SUM(D202:D209)</f>
        <v>14</v>
      </c>
      <c r="I200" s="347">
        <f>COUNT(D202:D209)*2</f>
        <v>14</v>
      </c>
    </row>
    <row r="201" spans="1:9" ht="31.5" hidden="1">
      <c r="A201" s="20" t="s">
        <v>1064</v>
      </c>
      <c r="B201" s="41" t="s">
        <v>1063</v>
      </c>
      <c r="D201" s="642"/>
      <c r="E201" s="25"/>
      <c r="F201" s="24"/>
      <c r="G201" s="24"/>
      <c r="H201" s="9"/>
      <c r="I201" s="9"/>
    </row>
    <row r="202" spans="1:9" ht="47.25">
      <c r="A202" s="18" t="s">
        <v>1060</v>
      </c>
      <c r="B202" s="41" t="s">
        <v>1059</v>
      </c>
      <c r="C202" s="24" t="s">
        <v>2044</v>
      </c>
      <c r="D202" s="516">
        <v>2</v>
      </c>
      <c r="E202" s="25" t="s">
        <v>178</v>
      </c>
      <c r="F202" s="21" t="s">
        <v>2043</v>
      </c>
      <c r="G202" s="23"/>
    </row>
    <row r="203" spans="1:9" ht="47.25">
      <c r="A203" s="18" t="s">
        <v>1057</v>
      </c>
      <c r="B203" s="41" t="s">
        <v>1056</v>
      </c>
      <c r="C203" s="8" t="s">
        <v>1745</v>
      </c>
      <c r="D203" s="516">
        <v>2</v>
      </c>
      <c r="E203" s="25" t="s">
        <v>1054</v>
      </c>
      <c r="F203" s="21" t="s">
        <v>2042</v>
      </c>
      <c r="G203" s="23"/>
    </row>
    <row r="204" spans="1:9" ht="47.25" hidden="1">
      <c r="A204" s="20" t="s">
        <v>1052</v>
      </c>
      <c r="B204" s="41" t="s">
        <v>1051</v>
      </c>
      <c r="C204" s="16"/>
      <c r="D204" s="642"/>
      <c r="E204" s="25"/>
      <c r="F204" s="24"/>
      <c r="G204" s="24"/>
      <c r="H204" s="9"/>
      <c r="I204" s="9"/>
    </row>
    <row r="205" spans="1:9" ht="31.5">
      <c r="A205" s="18" t="s">
        <v>1038</v>
      </c>
      <c r="B205" s="41" t="s">
        <v>1037</v>
      </c>
      <c r="C205" s="16" t="s">
        <v>2041</v>
      </c>
      <c r="D205" s="516">
        <v>2</v>
      </c>
      <c r="E205" s="25" t="s">
        <v>404</v>
      </c>
      <c r="F205" s="16" t="s">
        <v>2040</v>
      </c>
      <c r="G205" s="23"/>
    </row>
    <row r="206" spans="1:9" ht="30">
      <c r="A206" s="18"/>
      <c r="B206" s="41"/>
      <c r="C206" s="16" t="s">
        <v>2039</v>
      </c>
      <c r="D206" s="516">
        <v>2</v>
      </c>
      <c r="E206" s="25" t="s">
        <v>404</v>
      </c>
      <c r="F206" s="16" t="s">
        <v>2038</v>
      </c>
      <c r="G206" s="23"/>
    </row>
    <row r="207" spans="1:9" ht="30">
      <c r="A207" s="18"/>
      <c r="B207" s="41"/>
      <c r="C207" s="16" t="s">
        <v>2037</v>
      </c>
      <c r="D207" s="516">
        <v>2</v>
      </c>
      <c r="E207" s="25" t="s">
        <v>404</v>
      </c>
      <c r="F207" s="16" t="s">
        <v>2036</v>
      </c>
      <c r="G207" s="23"/>
    </row>
    <row r="208" spans="1:9" ht="30">
      <c r="A208" s="18"/>
      <c r="B208" s="41"/>
      <c r="C208" s="16" t="s">
        <v>2035</v>
      </c>
      <c r="D208" s="516">
        <v>2</v>
      </c>
      <c r="E208" s="25" t="s">
        <v>404</v>
      </c>
      <c r="F208" s="16" t="s">
        <v>2034</v>
      </c>
      <c r="G208" s="23"/>
    </row>
    <row r="209" spans="1:9" ht="15.75">
      <c r="A209" s="18"/>
      <c r="B209" s="41"/>
      <c r="C209" s="16" t="s">
        <v>2033</v>
      </c>
      <c r="D209" s="516">
        <v>2</v>
      </c>
      <c r="E209" s="25" t="s">
        <v>404</v>
      </c>
      <c r="F209" s="16" t="s">
        <v>2032</v>
      </c>
      <c r="G209" s="23"/>
    </row>
    <row r="210" spans="1:9">
      <c r="A210" s="332" t="s">
        <v>1023</v>
      </c>
      <c r="B210" s="952" t="s">
        <v>1022</v>
      </c>
      <c r="C210" s="953"/>
      <c r="D210" s="953"/>
      <c r="E210" s="953"/>
      <c r="F210" s="953"/>
      <c r="G210" s="954"/>
      <c r="H210" s="347">
        <f>SUM(D211:D220)</f>
        <v>20</v>
      </c>
      <c r="I210" s="347">
        <f>COUNT(D211:D220)*2</f>
        <v>20</v>
      </c>
    </row>
    <row r="211" spans="1:9" ht="60">
      <c r="A211" s="18" t="s">
        <v>1021</v>
      </c>
      <c r="B211" s="41" t="s">
        <v>1020</v>
      </c>
      <c r="C211" s="81" t="s">
        <v>1629</v>
      </c>
      <c r="D211" s="643">
        <v>2</v>
      </c>
      <c r="E211" s="25" t="s">
        <v>1008</v>
      </c>
      <c r="F211" s="21" t="s">
        <v>2027</v>
      </c>
      <c r="G211" s="23"/>
    </row>
    <row r="212" spans="1:9" ht="30">
      <c r="A212" s="18"/>
      <c r="B212" s="41"/>
      <c r="C212" s="21" t="s">
        <v>1862</v>
      </c>
      <c r="D212" s="643">
        <v>2</v>
      </c>
      <c r="E212" s="25" t="s">
        <v>1008</v>
      </c>
      <c r="F212" s="21" t="s">
        <v>1861</v>
      </c>
      <c r="G212" s="23"/>
    </row>
    <row r="213" spans="1:9" ht="75">
      <c r="A213" s="18"/>
      <c r="B213" s="41"/>
      <c r="C213" s="81" t="s">
        <v>1627</v>
      </c>
      <c r="D213" s="643">
        <v>2</v>
      </c>
      <c r="E213" s="25" t="s">
        <v>1008</v>
      </c>
      <c r="F213" s="21" t="s">
        <v>2026</v>
      </c>
      <c r="G213" s="23"/>
    </row>
    <row r="214" spans="1:9" ht="45">
      <c r="A214" s="18"/>
      <c r="B214" s="41"/>
      <c r="C214" s="81" t="s">
        <v>2025</v>
      </c>
      <c r="D214" s="643">
        <v>2</v>
      </c>
      <c r="E214" s="25" t="s">
        <v>1008</v>
      </c>
      <c r="F214" s="21" t="s">
        <v>2024</v>
      </c>
      <c r="G214" s="23"/>
    </row>
    <row r="215" spans="1:9" ht="90">
      <c r="A215" s="18"/>
      <c r="B215" s="41"/>
      <c r="C215" s="193" t="s">
        <v>2023</v>
      </c>
      <c r="D215" s="643">
        <v>2</v>
      </c>
      <c r="E215" s="124" t="s">
        <v>1008</v>
      </c>
      <c r="F215" s="47" t="s">
        <v>2022</v>
      </c>
      <c r="G215" s="23"/>
    </row>
    <row r="216" spans="1:9" ht="45">
      <c r="A216" s="18"/>
      <c r="B216" s="41"/>
      <c r="C216" s="81" t="s">
        <v>2021</v>
      </c>
      <c r="D216" s="643">
        <v>2</v>
      </c>
      <c r="E216" s="25" t="s">
        <v>1008</v>
      </c>
      <c r="F216" s="21" t="s">
        <v>2020</v>
      </c>
      <c r="G216" s="23"/>
    </row>
    <row r="217" spans="1:9" ht="31.5">
      <c r="A217" s="18" t="s">
        <v>1016</v>
      </c>
      <c r="B217" s="41" t="s">
        <v>1015</v>
      </c>
      <c r="C217" s="81" t="s">
        <v>2019</v>
      </c>
      <c r="D217" s="643">
        <v>2</v>
      </c>
      <c r="E217" s="25" t="s">
        <v>1008</v>
      </c>
      <c r="F217" s="21" t="s">
        <v>2018</v>
      </c>
      <c r="G217" s="23"/>
    </row>
    <row r="218" spans="1:9" ht="30">
      <c r="A218" s="18"/>
      <c r="B218" s="41"/>
      <c r="C218" s="81" t="s">
        <v>1623</v>
      </c>
      <c r="D218" s="643">
        <v>2</v>
      </c>
      <c r="E218" s="25" t="s">
        <v>1008</v>
      </c>
      <c r="F218" s="21" t="s">
        <v>2017</v>
      </c>
      <c r="G218" s="23"/>
    </row>
    <row r="219" spans="1:9" ht="30">
      <c r="A219" s="18"/>
      <c r="B219" s="41"/>
      <c r="C219" s="21" t="s">
        <v>298</v>
      </c>
      <c r="D219" s="643">
        <v>2</v>
      </c>
      <c r="E219" s="25" t="s">
        <v>1008</v>
      </c>
      <c r="F219" s="12" t="s">
        <v>1622</v>
      </c>
      <c r="G219" s="23"/>
    </row>
    <row r="220" spans="1:9" ht="47.25">
      <c r="A220" s="18" t="s">
        <v>1011</v>
      </c>
      <c r="B220" s="32" t="s">
        <v>1010</v>
      </c>
      <c r="C220" s="16" t="s">
        <v>1620</v>
      </c>
      <c r="D220" s="643">
        <v>2</v>
      </c>
      <c r="E220" s="25" t="s">
        <v>1008</v>
      </c>
      <c r="F220" s="24"/>
      <c r="G220" s="23"/>
    </row>
    <row r="221" spans="1:9">
      <c r="A221" s="332" t="s">
        <v>1007</v>
      </c>
      <c r="B221" s="952" t="s">
        <v>1860</v>
      </c>
      <c r="C221" s="953"/>
      <c r="D221" s="953"/>
      <c r="E221" s="953"/>
      <c r="F221" s="953"/>
      <c r="G221" s="954"/>
      <c r="H221" s="347">
        <f>SUM(D222:D234)</f>
        <v>24</v>
      </c>
      <c r="I221" s="347">
        <f>COUNT(D222:D234)*2</f>
        <v>24</v>
      </c>
    </row>
    <row r="222" spans="1:9" ht="47.25">
      <c r="A222" s="18" t="s">
        <v>1005</v>
      </c>
      <c r="B222" s="41" t="s">
        <v>1004</v>
      </c>
      <c r="C222" s="28" t="s">
        <v>1003</v>
      </c>
      <c r="D222" s="643">
        <v>2</v>
      </c>
      <c r="E222" s="13" t="s">
        <v>156</v>
      </c>
      <c r="F222" s="21" t="s">
        <v>2016</v>
      </c>
      <c r="G222" s="23"/>
    </row>
    <row r="223" spans="1:9" ht="63" hidden="1">
      <c r="A223" s="20" t="s">
        <v>1001</v>
      </c>
      <c r="B223" s="41" t="s">
        <v>1000</v>
      </c>
      <c r="C223" s="24"/>
      <c r="D223" s="642" t="s">
        <v>2015</v>
      </c>
      <c r="E223" s="25"/>
      <c r="F223" s="24"/>
      <c r="G223" s="24"/>
      <c r="H223" s="9"/>
      <c r="I223" s="9"/>
    </row>
    <row r="224" spans="1:9" ht="63">
      <c r="A224" s="18" t="s">
        <v>989</v>
      </c>
      <c r="B224" s="41" t="s">
        <v>988</v>
      </c>
      <c r="C224" s="134" t="s">
        <v>1619</v>
      </c>
      <c r="D224" s="643">
        <v>2</v>
      </c>
      <c r="E224" s="13" t="s">
        <v>156</v>
      </c>
      <c r="F224" s="21" t="s">
        <v>1816</v>
      </c>
      <c r="G224" s="23"/>
    </row>
    <row r="225" spans="1:9" ht="63">
      <c r="A225" s="18" t="s">
        <v>985</v>
      </c>
      <c r="B225" s="37" t="s">
        <v>984</v>
      </c>
      <c r="C225" s="30" t="s">
        <v>1815</v>
      </c>
      <c r="D225" s="643">
        <v>2</v>
      </c>
      <c r="E225" s="13" t="s">
        <v>156</v>
      </c>
      <c r="F225" s="21"/>
      <c r="G225" s="23"/>
    </row>
    <row r="226" spans="1:9" ht="45">
      <c r="A226" s="18" t="s">
        <v>983</v>
      </c>
      <c r="B226" s="41" t="s">
        <v>982</v>
      </c>
      <c r="C226" s="30" t="s">
        <v>981</v>
      </c>
      <c r="D226" s="643">
        <v>2</v>
      </c>
      <c r="E226" s="25" t="s">
        <v>968</v>
      </c>
      <c r="F226" s="22" t="s">
        <v>1618</v>
      </c>
      <c r="G226" s="23"/>
    </row>
    <row r="227" spans="1:9" ht="120">
      <c r="A227" s="18" t="s">
        <v>979</v>
      </c>
      <c r="B227" s="37" t="s">
        <v>978</v>
      </c>
      <c r="C227" s="16" t="s">
        <v>2014</v>
      </c>
      <c r="D227" s="643">
        <v>2</v>
      </c>
      <c r="E227" s="25" t="s">
        <v>968</v>
      </c>
      <c r="F227" s="16" t="s">
        <v>2013</v>
      </c>
      <c r="G227" s="23"/>
    </row>
    <row r="228" spans="1:9" ht="45">
      <c r="A228" s="18"/>
      <c r="B228" s="37"/>
      <c r="C228" s="30" t="s">
        <v>977</v>
      </c>
      <c r="D228" s="643">
        <v>2</v>
      </c>
      <c r="E228" s="25" t="s">
        <v>968</v>
      </c>
      <c r="F228" s="22" t="s">
        <v>976</v>
      </c>
      <c r="G228" s="23"/>
    </row>
    <row r="229" spans="1:9" ht="31.5">
      <c r="A229" s="18"/>
      <c r="B229" s="37"/>
      <c r="C229" s="30" t="s">
        <v>975</v>
      </c>
      <c r="D229" s="643">
        <v>2</v>
      </c>
      <c r="E229" s="25" t="s">
        <v>968</v>
      </c>
      <c r="F229" s="22" t="s">
        <v>974</v>
      </c>
      <c r="G229" s="23"/>
    </row>
    <row r="230" spans="1:9" ht="47.25">
      <c r="A230" s="18" t="s">
        <v>973</v>
      </c>
      <c r="B230" s="41" t="s">
        <v>972</v>
      </c>
      <c r="C230" s="16" t="s">
        <v>1814</v>
      </c>
      <c r="D230" s="643">
        <v>2</v>
      </c>
      <c r="E230" s="25" t="s">
        <v>968</v>
      </c>
      <c r="F230" s="21"/>
      <c r="G230" s="23"/>
    </row>
    <row r="231" spans="1:9" ht="45">
      <c r="A231" s="109"/>
      <c r="B231" s="24"/>
      <c r="C231" s="29" t="s">
        <v>1740</v>
      </c>
      <c r="D231" s="643">
        <v>2</v>
      </c>
      <c r="E231" s="25" t="s">
        <v>968</v>
      </c>
      <c r="F231" s="21" t="s">
        <v>1813</v>
      </c>
      <c r="G231" s="23"/>
    </row>
    <row r="232" spans="1:9" ht="45">
      <c r="A232" s="179"/>
      <c r="B232" s="205"/>
      <c r="C232" s="24" t="s">
        <v>1738</v>
      </c>
      <c r="D232" s="643">
        <v>2</v>
      </c>
      <c r="E232" s="25" t="s">
        <v>968</v>
      </c>
      <c r="F232" s="102" t="s">
        <v>1812</v>
      </c>
      <c r="G232" s="23"/>
    </row>
    <row r="233" spans="1:9" ht="45">
      <c r="A233" s="179"/>
      <c r="B233" s="205"/>
      <c r="C233" s="35" t="s">
        <v>1736</v>
      </c>
      <c r="D233" s="643">
        <v>2</v>
      </c>
      <c r="E233" s="25" t="s">
        <v>968</v>
      </c>
      <c r="F233" s="21" t="s">
        <v>1735</v>
      </c>
      <c r="G233" s="23"/>
    </row>
    <row r="234" spans="1:9" ht="15">
      <c r="A234" s="179"/>
      <c r="B234" s="205"/>
      <c r="C234" s="35" t="s">
        <v>2012</v>
      </c>
      <c r="D234" s="643">
        <v>2</v>
      </c>
      <c r="E234" s="25" t="s">
        <v>968</v>
      </c>
      <c r="F234" s="21" t="s">
        <v>2011</v>
      </c>
      <c r="G234" s="204"/>
    </row>
    <row r="235" spans="1:9" ht="15.75">
      <c r="A235" s="482" t="s">
        <v>5073</v>
      </c>
      <c r="B235" s="753" t="s">
        <v>5074</v>
      </c>
      <c r="C235" s="754"/>
      <c r="D235" s="754"/>
      <c r="E235" s="754"/>
      <c r="F235" s="754"/>
      <c r="G235" s="760"/>
      <c r="H235" s="11">
        <f>SUM(D236:D250)</f>
        <v>16</v>
      </c>
      <c r="I235" s="11">
        <f>COUNT(D236:D250)*2</f>
        <v>16</v>
      </c>
    </row>
    <row r="236" spans="1:9" ht="120">
      <c r="A236" s="482" t="s">
        <v>5075</v>
      </c>
      <c r="B236" s="29" t="s">
        <v>5076</v>
      </c>
      <c r="C236" s="29" t="s">
        <v>5077</v>
      </c>
      <c r="D236" s="668">
        <v>2</v>
      </c>
      <c r="E236" s="25" t="s">
        <v>120</v>
      </c>
      <c r="F236" s="29" t="s">
        <v>5078</v>
      </c>
      <c r="G236" s="606"/>
      <c r="H236" s="11"/>
      <c r="I236" s="11"/>
    </row>
    <row r="237" spans="1:9" ht="90">
      <c r="A237" s="482" t="s">
        <v>5079</v>
      </c>
      <c r="B237" s="29" t="s">
        <v>5080</v>
      </c>
      <c r="C237" s="29" t="s">
        <v>5081</v>
      </c>
      <c r="D237" s="669">
        <v>2</v>
      </c>
      <c r="E237" s="25" t="s">
        <v>120</v>
      </c>
      <c r="F237" s="29" t="s">
        <v>5082</v>
      </c>
      <c r="G237" s="606"/>
      <c r="H237" s="11"/>
      <c r="I237" s="11"/>
    </row>
    <row r="238" spans="1:9" ht="75" hidden="1">
      <c r="A238" s="616" t="s">
        <v>5083</v>
      </c>
      <c r="B238" s="21" t="s">
        <v>5084</v>
      </c>
      <c r="C238" s="21" t="s">
        <v>5085</v>
      </c>
      <c r="D238" s="614"/>
      <c r="E238" s="24"/>
      <c r="F238" s="21" t="s">
        <v>5086</v>
      </c>
      <c r="G238" s="608"/>
      <c r="H238" s="9"/>
      <c r="I238" s="9"/>
    </row>
    <row r="239" spans="1:9" ht="105" hidden="1">
      <c r="A239" s="616" t="s">
        <v>5087</v>
      </c>
      <c r="B239" s="21" t="s">
        <v>5088</v>
      </c>
      <c r="C239" s="21" t="s">
        <v>5089</v>
      </c>
      <c r="D239" s="614"/>
      <c r="E239" s="24"/>
      <c r="F239" s="21" t="s">
        <v>5090</v>
      </c>
      <c r="G239" s="608"/>
      <c r="H239" s="9"/>
      <c r="I239" s="9"/>
    </row>
    <row r="240" spans="1:9" ht="90" hidden="1">
      <c r="A240" s="616" t="s">
        <v>5091</v>
      </c>
      <c r="B240" s="619" t="s">
        <v>5092</v>
      </c>
      <c r="C240" s="619" t="s">
        <v>5093</v>
      </c>
      <c r="D240" s="614"/>
      <c r="E240" s="24"/>
      <c r="F240" s="21" t="s">
        <v>5094</v>
      </c>
      <c r="G240" s="608"/>
      <c r="H240" s="9"/>
      <c r="I240" s="9"/>
    </row>
    <row r="241" spans="1:9" ht="120" hidden="1">
      <c r="A241" s="616" t="s">
        <v>5095</v>
      </c>
      <c r="B241" s="21" t="s">
        <v>5096</v>
      </c>
      <c r="C241" s="21" t="s">
        <v>5097</v>
      </c>
      <c r="D241" s="614"/>
      <c r="E241" s="24"/>
      <c r="F241" s="21" t="s">
        <v>5098</v>
      </c>
      <c r="G241" s="608"/>
      <c r="H241" s="9"/>
      <c r="I241" s="9"/>
    </row>
    <row r="242" spans="1:9" ht="165" hidden="1">
      <c r="A242" s="616" t="s">
        <v>5099</v>
      </c>
      <c r="B242" s="21" t="s">
        <v>5100</v>
      </c>
      <c r="C242" s="21" t="s">
        <v>5101</v>
      </c>
      <c r="D242" s="614"/>
      <c r="E242" s="24"/>
      <c r="F242" s="21" t="s">
        <v>5102</v>
      </c>
      <c r="G242" s="608"/>
      <c r="H242" s="9"/>
      <c r="I242" s="9"/>
    </row>
    <row r="243" spans="1:9" ht="180" hidden="1">
      <c r="A243" s="616" t="s">
        <v>5103</v>
      </c>
      <c r="B243" s="21" t="s">
        <v>5104</v>
      </c>
      <c r="C243" s="21" t="s">
        <v>5105</v>
      </c>
      <c r="D243" s="614"/>
      <c r="E243" s="24"/>
      <c r="F243" s="21" t="s">
        <v>5106</v>
      </c>
      <c r="G243" s="608"/>
      <c r="H243" s="9"/>
      <c r="I243" s="9"/>
    </row>
    <row r="244" spans="1:9" ht="45">
      <c r="A244" s="18" t="s">
        <v>5107</v>
      </c>
      <c r="B244" s="29" t="s">
        <v>5108</v>
      </c>
      <c r="C244" s="29" t="s">
        <v>2031</v>
      </c>
      <c r="D244" s="515">
        <v>2</v>
      </c>
      <c r="E244" s="25" t="s">
        <v>404</v>
      </c>
      <c r="F244" s="29"/>
      <c r="G244" s="606"/>
      <c r="H244" s="11"/>
      <c r="I244" s="11"/>
    </row>
    <row r="245" spans="1:9" ht="30">
      <c r="A245" s="18"/>
      <c r="B245" s="29"/>
      <c r="C245" s="113" t="s">
        <v>2030</v>
      </c>
      <c r="D245" s="515">
        <v>2</v>
      </c>
      <c r="E245" s="25" t="s">
        <v>404</v>
      </c>
      <c r="F245" s="29"/>
      <c r="G245" s="606"/>
      <c r="H245" s="11"/>
      <c r="I245" s="11"/>
    </row>
    <row r="246" spans="1:9" ht="15">
      <c r="A246" s="18"/>
      <c r="B246" s="29"/>
      <c r="C246" s="69" t="s">
        <v>2029</v>
      </c>
      <c r="D246" s="515">
        <v>2</v>
      </c>
      <c r="E246" s="25" t="s">
        <v>404</v>
      </c>
      <c r="F246" s="29"/>
      <c r="G246" s="606"/>
      <c r="H246" s="11"/>
      <c r="I246" s="11"/>
    </row>
    <row r="247" spans="1:9" ht="15">
      <c r="A247" s="18"/>
      <c r="B247" s="29"/>
      <c r="C247" s="69" t="s">
        <v>1031</v>
      </c>
      <c r="D247" s="515">
        <v>2</v>
      </c>
      <c r="E247" s="25" t="s">
        <v>404</v>
      </c>
      <c r="F247" s="29"/>
      <c r="G247" s="606"/>
      <c r="H247" s="11"/>
      <c r="I247" s="11"/>
    </row>
    <row r="248" spans="1:9" ht="105">
      <c r="A248" s="482" t="s">
        <v>5109</v>
      </c>
      <c r="B248" s="29" t="s">
        <v>5110</v>
      </c>
      <c r="C248" s="29" t="s">
        <v>1817</v>
      </c>
      <c r="D248" s="515">
        <v>2</v>
      </c>
      <c r="E248" s="25" t="s">
        <v>404</v>
      </c>
      <c r="F248" s="29" t="s">
        <v>5111</v>
      </c>
      <c r="G248" s="606"/>
      <c r="H248" s="11"/>
      <c r="I248" s="11"/>
    </row>
    <row r="249" spans="1:9" ht="105">
      <c r="A249" s="18"/>
      <c r="B249" s="29"/>
      <c r="C249" s="29" t="s">
        <v>2028</v>
      </c>
      <c r="D249" s="515">
        <v>2</v>
      </c>
      <c r="E249" s="25" t="s">
        <v>404</v>
      </c>
      <c r="F249" s="29" t="s">
        <v>5111</v>
      </c>
      <c r="G249" s="606"/>
      <c r="H249" s="11"/>
      <c r="I249" s="11"/>
    </row>
    <row r="250" spans="1:9" ht="105" hidden="1">
      <c r="A250" s="616" t="s">
        <v>5112</v>
      </c>
      <c r="B250" s="21" t="s">
        <v>5113</v>
      </c>
      <c r="C250" s="21" t="s">
        <v>5114</v>
      </c>
      <c r="D250" s="614"/>
      <c r="E250" s="24"/>
      <c r="F250" s="21" t="s">
        <v>5115</v>
      </c>
      <c r="G250" s="608"/>
      <c r="H250" s="9"/>
      <c r="I250" s="9"/>
    </row>
    <row r="251" spans="1:9">
      <c r="A251" s="106"/>
      <c r="B251" s="951" t="s">
        <v>966</v>
      </c>
      <c r="C251" s="951"/>
      <c r="D251" s="951"/>
      <c r="E251" s="951"/>
      <c r="F251" s="951"/>
      <c r="G251" s="951"/>
      <c r="H251" s="347">
        <f>H252+H257+H273+H286+H300+H305+H318+H333+H338</f>
        <v>128</v>
      </c>
      <c r="I251" s="347">
        <f>I252+I257+I273+I286+I300+I305+I318+I333+I338</f>
        <v>128</v>
      </c>
    </row>
    <row r="252" spans="1:9">
      <c r="A252" s="328" t="s">
        <v>965</v>
      </c>
      <c r="B252" s="952" t="s">
        <v>1858</v>
      </c>
      <c r="C252" s="953"/>
      <c r="D252" s="953"/>
      <c r="E252" s="953"/>
      <c r="F252" s="953"/>
      <c r="G252" s="954"/>
      <c r="H252" s="347">
        <f>SUM(D253:D255)</f>
        <v>6</v>
      </c>
      <c r="I252" s="347">
        <f>COUNT(D253:D255)*2</f>
        <v>6</v>
      </c>
    </row>
    <row r="253" spans="1:9" ht="45">
      <c r="A253" s="18" t="s">
        <v>963</v>
      </c>
      <c r="B253" s="67" t="s">
        <v>962</v>
      </c>
      <c r="C253" s="22" t="s">
        <v>961</v>
      </c>
      <c r="D253" s="643">
        <v>2</v>
      </c>
      <c r="E253" s="25" t="s">
        <v>106</v>
      </c>
      <c r="F253" s="81" t="s">
        <v>2010</v>
      </c>
      <c r="G253" s="23"/>
    </row>
    <row r="254" spans="1:9" ht="45">
      <c r="A254" s="18"/>
      <c r="B254" s="67"/>
      <c r="C254" s="29" t="s">
        <v>960</v>
      </c>
      <c r="D254" s="643">
        <v>2</v>
      </c>
      <c r="E254" s="25" t="s">
        <v>106</v>
      </c>
      <c r="F254" s="184"/>
      <c r="G254" s="23"/>
    </row>
    <row r="255" spans="1:9" ht="47.25">
      <c r="A255" s="18" t="s">
        <v>959</v>
      </c>
      <c r="B255" s="41" t="s">
        <v>958</v>
      </c>
      <c r="C255" s="22" t="s">
        <v>957</v>
      </c>
      <c r="D255" s="643">
        <v>2</v>
      </c>
      <c r="E255" s="25" t="s">
        <v>956</v>
      </c>
      <c r="F255" s="21"/>
      <c r="G255" s="23"/>
    </row>
    <row r="256" spans="1:9" ht="47.25" hidden="1">
      <c r="A256" s="20" t="s">
        <v>954</v>
      </c>
      <c r="B256" s="41" t="s">
        <v>953</v>
      </c>
      <c r="C256" s="21"/>
      <c r="D256" s="642"/>
      <c r="E256" s="25"/>
      <c r="F256" s="24"/>
      <c r="G256" s="24"/>
      <c r="H256" s="9"/>
      <c r="I256" s="9"/>
    </row>
    <row r="257" spans="1:9">
      <c r="A257" s="328" t="s">
        <v>952</v>
      </c>
      <c r="B257" s="952" t="s">
        <v>951</v>
      </c>
      <c r="C257" s="953"/>
      <c r="D257" s="953"/>
      <c r="E257" s="953"/>
      <c r="F257" s="953"/>
      <c r="G257" s="954"/>
      <c r="H257" s="347">
        <f>SUM(D258:D271)</f>
        <v>26</v>
      </c>
      <c r="I257" s="347">
        <f>COUNT(D258:D271)*2</f>
        <v>26</v>
      </c>
    </row>
    <row r="258" spans="1:9" ht="60">
      <c r="A258" s="18" t="s">
        <v>950</v>
      </c>
      <c r="B258" s="41" t="s">
        <v>949</v>
      </c>
      <c r="C258" s="21" t="s">
        <v>2009</v>
      </c>
      <c r="D258" s="515">
        <v>2</v>
      </c>
      <c r="E258" s="25" t="s">
        <v>106</v>
      </c>
      <c r="F258" s="21" t="s">
        <v>947</v>
      </c>
      <c r="G258" s="23"/>
    </row>
    <row r="259" spans="1:9" ht="30">
      <c r="A259" s="18"/>
      <c r="B259" s="41"/>
      <c r="C259" s="21" t="s">
        <v>1811</v>
      </c>
      <c r="D259" s="515">
        <v>2</v>
      </c>
      <c r="E259" s="22" t="s">
        <v>1054</v>
      </c>
      <c r="F259" s="22"/>
      <c r="G259" s="23"/>
    </row>
    <row r="260" spans="1:9" ht="31.5" hidden="1">
      <c r="A260" s="20" t="s">
        <v>946</v>
      </c>
      <c r="B260" s="67" t="s">
        <v>945</v>
      </c>
      <c r="C260" s="24"/>
      <c r="D260" s="642"/>
      <c r="E260" s="25"/>
      <c r="F260" s="24"/>
      <c r="G260" s="24"/>
      <c r="H260" s="9"/>
      <c r="I260" s="9"/>
    </row>
    <row r="261" spans="1:9" ht="45">
      <c r="A261" s="18" t="s">
        <v>944</v>
      </c>
      <c r="B261" s="41" t="s">
        <v>943</v>
      </c>
      <c r="C261" s="21" t="s">
        <v>942</v>
      </c>
      <c r="D261" s="515">
        <v>2</v>
      </c>
      <c r="E261" s="25" t="s">
        <v>156</v>
      </c>
      <c r="F261" s="24"/>
      <c r="G261" s="23"/>
    </row>
    <row r="262" spans="1:9" ht="30">
      <c r="A262" s="18"/>
      <c r="B262" s="41"/>
      <c r="C262" s="21" t="s">
        <v>1616</v>
      </c>
      <c r="D262" s="515">
        <v>2</v>
      </c>
      <c r="E262" s="25" t="s">
        <v>156</v>
      </c>
      <c r="F262" s="24"/>
      <c r="G262" s="23"/>
    </row>
    <row r="263" spans="1:9" ht="30">
      <c r="A263" s="18"/>
      <c r="B263" s="41"/>
      <c r="C263" s="21" t="s">
        <v>2008</v>
      </c>
      <c r="D263" s="515">
        <v>2</v>
      </c>
      <c r="E263" s="25" t="s">
        <v>178</v>
      </c>
      <c r="F263" s="24"/>
      <c r="G263" s="23"/>
    </row>
    <row r="264" spans="1:9" ht="31.5">
      <c r="A264" s="18" t="s">
        <v>940</v>
      </c>
      <c r="B264" s="41" t="s">
        <v>939</v>
      </c>
      <c r="C264" s="22" t="s">
        <v>1615</v>
      </c>
      <c r="D264" s="515">
        <v>2</v>
      </c>
      <c r="E264" s="25" t="s">
        <v>178</v>
      </c>
      <c r="F264" s="24"/>
      <c r="G264" s="23"/>
    </row>
    <row r="265" spans="1:9" ht="15.75">
      <c r="A265" s="18"/>
      <c r="B265" s="41"/>
      <c r="C265" s="13" t="s">
        <v>937</v>
      </c>
      <c r="D265" s="515">
        <v>2</v>
      </c>
      <c r="E265" s="13" t="s">
        <v>178</v>
      </c>
      <c r="F265" s="24"/>
      <c r="G265" s="23"/>
    </row>
    <row r="266" spans="1:9" ht="45">
      <c r="A266" s="18"/>
      <c r="B266" s="41"/>
      <c r="C266" s="133" t="s">
        <v>936</v>
      </c>
      <c r="D266" s="515">
        <v>2</v>
      </c>
      <c r="E266" s="13" t="s">
        <v>49</v>
      </c>
      <c r="F266" s="24"/>
      <c r="G266" s="23"/>
    </row>
    <row r="267" spans="1:9" ht="47.25">
      <c r="A267" s="18" t="s">
        <v>935</v>
      </c>
      <c r="B267" s="67" t="s">
        <v>934</v>
      </c>
      <c r="C267" s="16" t="s">
        <v>933</v>
      </c>
      <c r="D267" s="515">
        <v>2</v>
      </c>
      <c r="E267" s="9" t="s">
        <v>106</v>
      </c>
      <c r="F267" s="24"/>
      <c r="G267" s="23"/>
    </row>
    <row r="268" spans="1:9" ht="45">
      <c r="A268" s="18"/>
      <c r="B268" s="67"/>
      <c r="C268" s="16" t="s">
        <v>932</v>
      </c>
      <c r="D268" s="515">
        <v>2</v>
      </c>
      <c r="E268" s="25" t="s">
        <v>120</v>
      </c>
      <c r="F268" s="24"/>
      <c r="G268" s="23"/>
    </row>
    <row r="269" spans="1:9" ht="45">
      <c r="A269" s="18" t="s">
        <v>931</v>
      </c>
      <c r="B269" s="16" t="s">
        <v>930</v>
      </c>
      <c r="C269" s="22" t="s">
        <v>929</v>
      </c>
      <c r="D269" s="515">
        <v>2</v>
      </c>
      <c r="E269" s="25" t="s">
        <v>106</v>
      </c>
      <c r="F269" s="24"/>
      <c r="G269" s="23"/>
    </row>
    <row r="270" spans="1:9" ht="15">
      <c r="A270" s="18"/>
      <c r="B270" s="16"/>
      <c r="C270" s="22" t="s">
        <v>928</v>
      </c>
      <c r="D270" s="515">
        <v>2</v>
      </c>
      <c r="E270" s="25" t="s">
        <v>779</v>
      </c>
      <c r="F270" s="24"/>
      <c r="G270" s="23"/>
    </row>
    <row r="271" spans="1:9" ht="60">
      <c r="A271" s="18" t="s">
        <v>927</v>
      </c>
      <c r="B271" s="41" t="s">
        <v>926</v>
      </c>
      <c r="C271" s="29" t="s">
        <v>1614</v>
      </c>
      <c r="D271" s="515">
        <v>2</v>
      </c>
      <c r="E271" s="25" t="s">
        <v>178</v>
      </c>
      <c r="F271" s="22" t="s">
        <v>924</v>
      </c>
      <c r="G271" s="23"/>
    </row>
    <row r="272" spans="1:9" ht="47.25" hidden="1">
      <c r="A272" s="20" t="s">
        <v>921</v>
      </c>
      <c r="B272" s="41" t="s">
        <v>920</v>
      </c>
      <c r="C272" s="21"/>
      <c r="D272" s="642"/>
      <c r="E272" s="25"/>
      <c r="F272" s="24"/>
      <c r="G272" s="24"/>
      <c r="H272" s="9"/>
      <c r="I272" s="9"/>
    </row>
    <row r="273" spans="1:9">
      <c r="A273" s="328" t="s">
        <v>919</v>
      </c>
      <c r="B273" s="952" t="s">
        <v>918</v>
      </c>
      <c r="C273" s="953"/>
      <c r="D273" s="953"/>
      <c r="E273" s="953"/>
      <c r="F273" s="953"/>
      <c r="G273" s="954"/>
      <c r="H273" s="347">
        <f>SUM(D274:D285)</f>
        <v>24</v>
      </c>
      <c r="I273" s="347">
        <f>COUNT(D274:D285)*2</f>
        <v>24</v>
      </c>
    </row>
    <row r="274" spans="1:9" ht="47.25">
      <c r="A274" s="18" t="s">
        <v>917</v>
      </c>
      <c r="B274" s="37" t="s">
        <v>916</v>
      </c>
      <c r="C274" s="74" t="s">
        <v>1731</v>
      </c>
      <c r="D274" s="643">
        <v>2</v>
      </c>
      <c r="E274" s="25" t="s">
        <v>156</v>
      </c>
      <c r="F274" s="21"/>
      <c r="G274" s="23"/>
    </row>
    <row r="275" spans="1:9" ht="30">
      <c r="A275" s="18"/>
      <c r="B275" s="37"/>
      <c r="C275" s="74" t="s">
        <v>1730</v>
      </c>
      <c r="D275" s="643">
        <v>2</v>
      </c>
      <c r="E275" s="25" t="s">
        <v>156</v>
      </c>
      <c r="F275" s="21"/>
      <c r="G275" s="23"/>
    </row>
    <row r="276" spans="1:9" ht="31.5">
      <c r="A276" s="18" t="s">
        <v>911</v>
      </c>
      <c r="B276" s="37" t="s">
        <v>910</v>
      </c>
      <c r="C276" s="35" t="s">
        <v>1729</v>
      </c>
      <c r="D276" s="643">
        <v>2</v>
      </c>
      <c r="E276" s="25" t="s">
        <v>1728</v>
      </c>
      <c r="F276" s="12"/>
      <c r="G276" s="23"/>
    </row>
    <row r="277" spans="1:9" ht="30">
      <c r="A277" s="18"/>
      <c r="B277" s="37"/>
      <c r="C277" s="35" t="s">
        <v>1727</v>
      </c>
      <c r="D277" s="643">
        <v>2</v>
      </c>
      <c r="E277" s="25" t="s">
        <v>156</v>
      </c>
      <c r="F277" s="12"/>
      <c r="G277" s="23"/>
    </row>
    <row r="278" spans="1:9" ht="30">
      <c r="A278" s="18"/>
      <c r="B278" s="37"/>
      <c r="C278" s="21" t="s">
        <v>1810</v>
      </c>
      <c r="D278" s="643">
        <v>2</v>
      </c>
      <c r="E278" s="25" t="s">
        <v>223</v>
      </c>
      <c r="F278" s="12"/>
      <c r="G278" s="23"/>
    </row>
    <row r="279" spans="1:9" ht="105">
      <c r="A279" s="18" t="s">
        <v>906</v>
      </c>
      <c r="B279" s="37" t="s">
        <v>905</v>
      </c>
      <c r="C279" s="22" t="s">
        <v>1612</v>
      </c>
      <c r="D279" s="643">
        <v>2</v>
      </c>
      <c r="E279" s="25" t="s">
        <v>903</v>
      </c>
      <c r="F279" s="176" t="s">
        <v>1809</v>
      </c>
      <c r="G279" s="23"/>
    </row>
    <row r="280" spans="1:9" ht="30">
      <c r="A280" s="18"/>
      <c r="B280" s="37"/>
      <c r="C280" s="16" t="s">
        <v>1808</v>
      </c>
      <c r="D280" s="643">
        <v>2</v>
      </c>
      <c r="E280" s="25" t="s">
        <v>110</v>
      </c>
      <c r="F280" s="49" t="s">
        <v>1807</v>
      </c>
      <c r="G280" s="23"/>
    </row>
    <row r="281" spans="1:9" ht="75">
      <c r="A281" s="18"/>
      <c r="B281" s="37"/>
      <c r="C281" s="22" t="s">
        <v>1611</v>
      </c>
      <c r="D281" s="643">
        <v>2</v>
      </c>
      <c r="E281" s="25" t="s">
        <v>110</v>
      </c>
      <c r="F281" s="22" t="s">
        <v>901</v>
      </c>
      <c r="G281" s="23"/>
    </row>
    <row r="282" spans="1:9" ht="30">
      <c r="A282" s="18"/>
      <c r="B282" s="37"/>
      <c r="C282" s="16" t="s">
        <v>1806</v>
      </c>
      <c r="D282" s="643">
        <v>2</v>
      </c>
      <c r="E282" s="25" t="s">
        <v>156</v>
      </c>
      <c r="F282" s="24"/>
      <c r="G282" s="23"/>
    </row>
    <row r="283" spans="1:9" ht="45">
      <c r="A283" s="18" t="s">
        <v>900</v>
      </c>
      <c r="B283" s="37" t="s">
        <v>899</v>
      </c>
      <c r="C283" s="31" t="s">
        <v>2007</v>
      </c>
      <c r="D283" s="643">
        <v>2</v>
      </c>
      <c r="E283" s="25" t="s">
        <v>156</v>
      </c>
      <c r="F283" s="24"/>
      <c r="G283" s="23"/>
    </row>
    <row r="284" spans="1:9" ht="15.75">
      <c r="A284" s="18"/>
      <c r="B284" s="37"/>
      <c r="C284" s="29" t="s">
        <v>2006</v>
      </c>
      <c r="D284" s="643">
        <v>2</v>
      </c>
      <c r="E284" s="9" t="s">
        <v>779</v>
      </c>
      <c r="F284" s="24"/>
      <c r="G284" s="23"/>
    </row>
    <row r="285" spans="1:9" ht="30">
      <c r="A285" s="18" t="s">
        <v>897</v>
      </c>
      <c r="B285" s="73" t="s">
        <v>896</v>
      </c>
      <c r="C285" s="22" t="s">
        <v>1610</v>
      </c>
      <c r="D285" s="643">
        <v>2</v>
      </c>
      <c r="E285" s="25" t="s">
        <v>118</v>
      </c>
      <c r="F285" s="24"/>
      <c r="G285" s="23"/>
    </row>
    <row r="286" spans="1:9">
      <c r="A286" s="328" t="s">
        <v>894</v>
      </c>
      <c r="B286" s="952" t="s">
        <v>893</v>
      </c>
      <c r="C286" s="953"/>
      <c r="D286" s="953"/>
      <c r="E286" s="953"/>
      <c r="F286" s="953"/>
      <c r="G286" s="954"/>
      <c r="H286" s="347">
        <f>SUM(D287:D299)</f>
        <v>24</v>
      </c>
      <c r="I286" s="347">
        <f>COUNT(D287:D299)*2</f>
        <v>24</v>
      </c>
    </row>
    <row r="287" spans="1:9" ht="45">
      <c r="A287" s="18" t="s">
        <v>892</v>
      </c>
      <c r="B287" s="32" t="s">
        <v>891</v>
      </c>
      <c r="C287" s="35" t="s">
        <v>890</v>
      </c>
      <c r="D287" s="516">
        <v>2</v>
      </c>
      <c r="E287" s="25" t="s">
        <v>156</v>
      </c>
      <c r="F287" s="24"/>
      <c r="G287" s="23"/>
    </row>
    <row r="288" spans="1:9" ht="30">
      <c r="A288" s="18"/>
      <c r="B288" s="32"/>
      <c r="C288" s="35" t="s">
        <v>889</v>
      </c>
      <c r="D288" s="516">
        <v>2</v>
      </c>
      <c r="E288" s="25" t="s">
        <v>156</v>
      </c>
      <c r="F288" s="24"/>
      <c r="G288" s="23"/>
    </row>
    <row r="289" spans="1:9" ht="30">
      <c r="A289" s="18"/>
      <c r="B289" s="32"/>
      <c r="C289" s="21" t="s">
        <v>2005</v>
      </c>
      <c r="D289" s="516">
        <v>2</v>
      </c>
      <c r="E289" s="25" t="s">
        <v>156</v>
      </c>
      <c r="F289" s="24"/>
      <c r="G289" s="23"/>
    </row>
    <row r="290" spans="1:9" ht="45">
      <c r="A290" s="18" t="s">
        <v>888</v>
      </c>
      <c r="B290" s="67" t="s">
        <v>887</v>
      </c>
      <c r="C290" s="35" t="s">
        <v>886</v>
      </c>
      <c r="D290" s="516">
        <v>2</v>
      </c>
      <c r="E290" s="25" t="s">
        <v>156</v>
      </c>
      <c r="F290" s="35" t="s">
        <v>885</v>
      </c>
      <c r="G290" s="23"/>
    </row>
    <row r="291" spans="1:9" ht="30">
      <c r="A291" s="18"/>
      <c r="B291" s="67"/>
      <c r="C291" s="22" t="s">
        <v>884</v>
      </c>
      <c r="D291" s="516">
        <v>2</v>
      </c>
      <c r="E291" s="25" t="s">
        <v>156</v>
      </c>
      <c r="F291" s="22"/>
      <c r="G291" s="23"/>
    </row>
    <row r="292" spans="1:9" ht="30">
      <c r="A292" s="18"/>
      <c r="B292" s="67"/>
      <c r="C292" s="44" t="s">
        <v>883</v>
      </c>
      <c r="D292" s="516">
        <v>2</v>
      </c>
      <c r="E292" s="25" t="s">
        <v>156</v>
      </c>
      <c r="F292" s="22"/>
      <c r="G292" s="23"/>
    </row>
    <row r="293" spans="1:9" ht="31.5">
      <c r="A293" s="18" t="s">
        <v>882</v>
      </c>
      <c r="B293" s="41" t="s">
        <v>881</v>
      </c>
      <c r="C293" s="132" t="s">
        <v>880</v>
      </c>
      <c r="D293" s="516">
        <v>2</v>
      </c>
      <c r="E293" s="25" t="s">
        <v>156</v>
      </c>
      <c r="F293" s="24"/>
      <c r="G293" s="23"/>
    </row>
    <row r="294" spans="1:9" ht="30">
      <c r="A294" s="18"/>
      <c r="B294" s="41"/>
      <c r="C294" s="35" t="s">
        <v>879</v>
      </c>
      <c r="D294" s="516">
        <v>2</v>
      </c>
      <c r="E294" s="25" t="s">
        <v>156</v>
      </c>
      <c r="F294" s="24"/>
      <c r="G294" s="23"/>
    </row>
    <row r="295" spans="1:9" ht="30">
      <c r="A295" s="18"/>
      <c r="B295" s="41"/>
      <c r="C295" s="35" t="s">
        <v>878</v>
      </c>
      <c r="D295" s="516">
        <v>2</v>
      </c>
      <c r="E295" s="25" t="s">
        <v>156</v>
      </c>
      <c r="F295" s="24"/>
      <c r="G295" s="23"/>
    </row>
    <row r="296" spans="1:9" ht="15.75">
      <c r="A296" s="18"/>
      <c r="B296" s="41"/>
      <c r="C296" s="35" t="s">
        <v>1726</v>
      </c>
      <c r="D296" s="516">
        <v>2</v>
      </c>
      <c r="E296" s="25" t="s">
        <v>156</v>
      </c>
      <c r="F296" s="24"/>
      <c r="G296" s="23"/>
    </row>
    <row r="297" spans="1:9" ht="31.5" hidden="1">
      <c r="A297" s="20" t="s">
        <v>876</v>
      </c>
      <c r="B297" s="41" t="s">
        <v>875</v>
      </c>
      <c r="C297" s="16"/>
      <c r="D297" s="642"/>
      <c r="E297" s="25" t="s">
        <v>156</v>
      </c>
      <c r="F297" s="24"/>
      <c r="G297" s="24"/>
      <c r="H297" s="9"/>
      <c r="I297" s="9"/>
    </row>
    <row r="298" spans="1:9" ht="31.5">
      <c r="A298" s="18" t="s">
        <v>874</v>
      </c>
      <c r="B298" s="41" t="s">
        <v>873</v>
      </c>
      <c r="C298" s="21" t="s">
        <v>2004</v>
      </c>
      <c r="D298" s="516">
        <v>2</v>
      </c>
      <c r="E298" s="25" t="s">
        <v>156</v>
      </c>
      <c r="F298" s="24"/>
      <c r="G298" s="23"/>
    </row>
    <row r="299" spans="1:9" ht="47.25">
      <c r="A299" s="18" t="s">
        <v>871</v>
      </c>
      <c r="B299" s="41" t="s">
        <v>870</v>
      </c>
      <c r="C299" s="29" t="s">
        <v>869</v>
      </c>
      <c r="D299" s="516">
        <v>2</v>
      </c>
      <c r="E299" s="25" t="s">
        <v>156</v>
      </c>
      <c r="F299" s="16"/>
      <c r="G299" s="23"/>
    </row>
    <row r="300" spans="1:9">
      <c r="A300" s="328" t="s">
        <v>868</v>
      </c>
      <c r="B300" s="955" t="s">
        <v>867</v>
      </c>
      <c r="C300" s="956"/>
      <c r="D300" s="956"/>
      <c r="E300" s="956"/>
      <c r="F300" s="956"/>
      <c r="G300" s="957"/>
      <c r="H300" s="347">
        <f>SUM(D301:D303)</f>
        <v>6</v>
      </c>
      <c r="I300" s="347">
        <f>COUNT(D301:D303)*2</f>
        <v>6</v>
      </c>
    </row>
    <row r="301" spans="1:9" ht="47.25">
      <c r="A301" s="18" t="s">
        <v>866</v>
      </c>
      <c r="B301" s="41" t="s">
        <v>865</v>
      </c>
      <c r="C301" s="22" t="s">
        <v>864</v>
      </c>
      <c r="D301" s="516">
        <v>2</v>
      </c>
      <c r="E301" s="25" t="s">
        <v>223</v>
      </c>
      <c r="F301" s="24"/>
      <c r="G301" s="23"/>
    </row>
    <row r="302" spans="1:9" ht="47.25">
      <c r="A302" s="18" t="s">
        <v>863</v>
      </c>
      <c r="B302" s="41" t="s">
        <v>862</v>
      </c>
      <c r="C302" s="35" t="s">
        <v>1805</v>
      </c>
      <c r="D302" s="516">
        <v>2</v>
      </c>
      <c r="E302" s="25" t="s">
        <v>223</v>
      </c>
      <c r="F302" s="24"/>
      <c r="G302" s="23"/>
    </row>
    <row r="303" spans="1:9" ht="15.75">
      <c r="A303" s="18"/>
      <c r="B303" s="41"/>
      <c r="C303" s="35" t="s">
        <v>1608</v>
      </c>
      <c r="D303" s="516">
        <v>2</v>
      </c>
      <c r="E303" s="25" t="s">
        <v>223</v>
      </c>
      <c r="F303" s="24"/>
      <c r="G303" s="23"/>
    </row>
    <row r="304" spans="1:9" ht="45" hidden="1">
      <c r="A304" s="20" t="s">
        <v>860</v>
      </c>
      <c r="B304" s="69" t="s">
        <v>859</v>
      </c>
      <c r="C304" s="24"/>
      <c r="D304" s="642"/>
      <c r="E304" s="25"/>
      <c r="F304" s="24"/>
      <c r="G304" s="24"/>
      <c r="H304" s="9"/>
      <c r="I304" s="9"/>
    </row>
    <row r="305" spans="1:9">
      <c r="A305" s="328" t="s">
        <v>858</v>
      </c>
      <c r="B305" s="952" t="s">
        <v>857</v>
      </c>
      <c r="C305" s="953"/>
      <c r="D305" s="953"/>
      <c r="E305" s="953"/>
      <c r="F305" s="953"/>
      <c r="G305" s="954"/>
      <c r="H305" s="347">
        <f>SUM(D306:D317)</f>
        <v>24</v>
      </c>
      <c r="I305" s="347">
        <f>COUNT(D306:D317)*2</f>
        <v>24</v>
      </c>
    </row>
    <row r="306" spans="1:9" ht="47.25">
      <c r="A306" s="27" t="s">
        <v>856</v>
      </c>
      <c r="B306" s="41" t="s">
        <v>855</v>
      </c>
      <c r="C306" s="16" t="s">
        <v>2003</v>
      </c>
      <c r="D306" s="516">
        <v>2</v>
      </c>
      <c r="E306" s="25" t="s">
        <v>2000</v>
      </c>
      <c r="F306" s="16" t="s">
        <v>2002</v>
      </c>
      <c r="G306" s="23"/>
    </row>
    <row r="307" spans="1:9" ht="60">
      <c r="A307" s="27"/>
      <c r="B307" s="203"/>
      <c r="C307" s="16" t="s">
        <v>2001</v>
      </c>
      <c r="D307" s="516">
        <v>2</v>
      </c>
      <c r="E307" s="25" t="s">
        <v>2000</v>
      </c>
      <c r="F307" s="16" t="s">
        <v>1999</v>
      </c>
      <c r="G307" s="23"/>
    </row>
    <row r="308" spans="1:9" ht="60">
      <c r="A308" s="27"/>
      <c r="B308" s="203"/>
      <c r="C308" s="16" t="s">
        <v>1998</v>
      </c>
      <c r="D308" s="516">
        <v>2</v>
      </c>
      <c r="E308" s="25" t="s">
        <v>120</v>
      </c>
      <c r="F308" s="16" t="s">
        <v>1997</v>
      </c>
      <c r="G308" s="23"/>
    </row>
    <row r="309" spans="1:9" ht="75">
      <c r="A309" s="27" t="s">
        <v>853</v>
      </c>
      <c r="B309" s="41" t="s">
        <v>852</v>
      </c>
      <c r="C309" s="16" t="s">
        <v>1996</v>
      </c>
      <c r="D309" s="516">
        <v>2</v>
      </c>
      <c r="E309" s="25" t="s">
        <v>1595</v>
      </c>
      <c r="F309" s="16" t="s">
        <v>1995</v>
      </c>
      <c r="G309" s="23"/>
    </row>
    <row r="310" spans="1:9" ht="60">
      <c r="A310" s="27"/>
      <c r="B310" s="41"/>
      <c r="C310" s="44" t="s">
        <v>1994</v>
      </c>
      <c r="D310" s="516">
        <v>2</v>
      </c>
      <c r="E310" s="25" t="s">
        <v>1595</v>
      </c>
      <c r="F310" s="187" t="s">
        <v>1993</v>
      </c>
      <c r="G310" s="23"/>
    </row>
    <row r="311" spans="1:9" ht="105">
      <c r="A311" s="27"/>
      <c r="B311" s="41"/>
      <c r="C311" s="187" t="s">
        <v>1992</v>
      </c>
      <c r="D311" s="516">
        <v>2</v>
      </c>
      <c r="E311" s="25" t="s">
        <v>1595</v>
      </c>
      <c r="F311" s="202" t="s">
        <v>1991</v>
      </c>
      <c r="G311" s="23"/>
    </row>
    <row r="312" spans="1:9" ht="120">
      <c r="A312" s="27" t="s">
        <v>851</v>
      </c>
      <c r="B312" s="22" t="s">
        <v>850</v>
      </c>
      <c r="C312" s="49" t="s">
        <v>1990</v>
      </c>
      <c r="D312" s="516">
        <v>2</v>
      </c>
      <c r="E312" s="25" t="s">
        <v>118</v>
      </c>
      <c r="F312" s="176" t="s">
        <v>1989</v>
      </c>
      <c r="G312" s="23"/>
    </row>
    <row r="313" spans="1:9" ht="60">
      <c r="A313" s="27"/>
      <c r="B313" s="22"/>
      <c r="C313" s="176" t="s">
        <v>1988</v>
      </c>
      <c r="D313" s="516">
        <v>2</v>
      </c>
      <c r="E313" s="25" t="s">
        <v>118</v>
      </c>
      <c r="F313" s="24"/>
      <c r="G313" s="23"/>
    </row>
    <row r="314" spans="1:9" ht="30">
      <c r="A314" s="27"/>
      <c r="B314" s="22"/>
      <c r="C314" s="176" t="s">
        <v>1987</v>
      </c>
      <c r="D314" s="516">
        <v>2</v>
      </c>
      <c r="E314" s="25" t="s">
        <v>156</v>
      </c>
      <c r="G314" s="23"/>
    </row>
    <row r="315" spans="1:9" ht="30">
      <c r="A315" s="27"/>
      <c r="B315" s="22"/>
      <c r="C315" s="16" t="s">
        <v>1986</v>
      </c>
      <c r="D315" s="516">
        <v>2</v>
      </c>
      <c r="E315" s="25" t="s">
        <v>156</v>
      </c>
      <c r="F315" s="24"/>
      <c r="G315" s="23"/>
    </row>
    <row r="316" spans="1:9" ht="45">
      <c r="A316" s="27"/>
      <c r="B316" s="22"/>
      <c r="C316" s="176" t="s">
        <v>1985</v>
      </c>
      <c r="D316" s="516">
        <v>2</v>
      </c>
      <c r="E316" s="25" t="s">
        <v>49</v>
      </c>
      <c r="F316" s="24"/>
      <c r="G316" s="23"/>
    </row>
    <row r="317" spans="1:9" ht="45">
      <c r="A317" s="27"/>
      <c r="B317" s="22"/>
      <c r="C317" s="16" t="s">
        <v>1984</v>
      </c>
      <c r="D317" s="516">
        <v>2</v>
      </c>
      <c r="E317" s="25" t="s">
        <v>49</v>
      </c>
      <c r="F317" s="16" t="s">
        <v>1983</v>
      </c>
      <c r="G317" s="23"/>
    </row>
    <row r="318" spans="1:9">
      <c r="A318" s="328" t="s">
        <v>849</v>
      </c>
      <c r="B318" s="952" t="s">
        <v>848</v>
      </c>
      <c r="C318" s="953"/>
      <c r="D318" s="953"/>
      <c r="E318" s="953"/>
      <c r="F318" s="953"/>
      <c r="G318" s="954"/>
      <c r="H318" s="347">
        <f>SUM(D319:D322)</f>
        <v>8</v>
      </c>
      <c r="I318" s="347">
        <f>COUNT(D319:D322)*2</f>
        <v>8</v>
      </c>
    </row>
    <row r="319" spans="1:9" ht="31.5">
      <c r="A319" s="18" t="s">
        <v>847</v>
      </c>
      <c r="B319" s="41" t="s">
        <v>846</v>
      </c>
      <c r="C319" s="21" t="s">
        <v>1718</v>
      </c>
      <c r="D319" s="516">
        <v>2</v>
      </c>
      <c r="E319" s="25" t="s">
        <v>178</v>
      </c>
      <c r="F319" s="24"/>
      <c r="G319" s="23"/>
    </row>
    <row r="320" spans="1:9" ht="45">
      <c r="A320" s="18"/>
      <c r="B320" s="41"/>
      <c r="C320" s="35" t="s">
        <v>1716</v>
      </c>
      <c r="D320" s="516">
        <v>2</v>
      </c>
      <c r="E320" s="25" t="s">
        <v>178</v>
      </c>
      <c r="F320" s="24"/>
      <c r="G320" s="23"/>
    </row>
    <row r="321" spans="1:9" ht="47.25">
      <c r="A321" s="18" t="s">
        <v>844</v>
      </c>
      <c r="B321" s="41" t="s">
        <v>843</v>
      </c>
      <c r="C321" s="35" t="s">
        <v>1715</v>
      </c>
      <c r="D321" s="516">
        <v>2</v>
      </c>
      <c r="E321" s="25" t="s">
        <v>178</v>
      </c>
      <c r="F321" s="24"/>
      <c r="G321" s="23"/>
    </row>
    <row r="322" spans="1:9" ht="45">
      <c r="A322" s="18" t="s">
        <v>842</v>
      </c>
      <c r="B322" s="22" t="s">
        <v>841</v>
      </c>
      <c r="C322" s="21" t="s">
        <v>1606</v>
      </c>
      <c r="D322" s="516">
        <v>2</v>
      </c>
      <c r="E322" s="25" t="s">
        <v>106</v>
      </c>
      <c r="F322" s="24"/>
      <c r="G322" s="23"/>
    </row>
    <row r="323" spans="1:9" hidden="1">
      <c r="A323" s="334" t="s">
        <v>840</v>
      </c>
      <c r="B323" s="952" t="s">
        <v>839</v>
      </c>
      <c r="C323" s="953"/>
      <c r="D323" s="953"/>
      <c r="E323" s="953"/>
      <c r="F323" s="953"/>
      <c r="G323" s="954"/>
      <c r="H323" s="9"/>
      <c r="I323" s="9"/>
    </row>
    <row r="324" spans="1:9" ht="47.25" hidden="1">
      <c r="A324" s="20" t="s">
        <v>838</v>
      </c>
      <c r="B324" s="41" t="s">
        <v>837</v>
      </c>
      <c r="C324" s="24"/>
      <c r="D324" s="642"/>
      <c r="E324" s="25"/>
      <c r="F324" s="24"/>
      <c r="G324" s="24"/>
      <c r="H324" s="9"/>
      <c r="I324" s="9"/>
    </row>
    <row r="325" spans="1:9" ht="47.25" hidden="1">
      <c r="A325" s="20" t="s">
        <v>836</v>
      </c>
      <c r="B325" s="28" t="s">
        <v>835</v>
      </c>
      <c r="C325" s="24"/>
      <c r="D325" s="642"/>
      <c r="E325" s="25"/>
      <c r="F325" s="24"/>
      <c r="G325" s="24"/>
      <c r="H325" s="9"/>
      <c r="I325" s="9"/>
    </row>
    <row r="326" spans="1:9" hidden="1">
      <c r="A326" s="335" t="s">
        <v>834</v>
      </c>
      <c r="B326" s="952" t="s">
        <v>833</v>
      </c>
      <c r="C326" s="953"/>
      <c r="D326" s="953"/>
      <c r="E326" s="953"/>
      <c r="F326" s="953"/>
      <c r="G326" s="954"/>
      <c r="H326" s="9"/>
      <c r="I326" s="9"/>
    </row>
    <row r="327" spans="1:9" ht="31.5" hidden="1">
      <c r="A327" s="20" t="s">
        <v>832</v>
      </c>
      <c r="B327" s="41" t="s">
        <v>831</v>
      </c>
      <c r="C327" s="24"/>
      <c r="D327" s="642"/>
      <c r="E327" s="25"/>
      <c r="F327" s="24"/>
      <c r="G327" s="24"/>
      <c r="H327" s="9"/>
      <c r="I327" s="9"/>
    </row>
    <row r="328" spans="1:9" ht="47.25" hidden="1">
      <c r="A328" s="20" t="s">
        <v>830</v>
      </c>
      <c r="B328" s="41" t="s">
        <v>829</v>
      </c>
      <c r="C328" s="24"/>
      <c r="D328" s="642"/>
      <c r="E328" s="25"/>
      <c r="F328" s="24"/>
      <c r="G328" s="24"/>
      <c r="H328" s="9"/>
      <c r="I328" s="9"/>
    </row>
    <row r="329" spans="1:9" hidden="1">
      <c r="A329" s="334" t="s">
        <v>828</v>
      </c>
      <c r="B329" s="952" t="s">
        <v>1605</v>
      </c>
      <c r="C329" s="953"/>
      <c r="D329" s="953"/>
      <c r="E329" s="953"/>
      <c r="F329" s="953"/>
      <c r="G329" s="954"/>
      <c r="H329" s="9"/>
      <c r="I329" s="9"/>
    </row>
    <row r="330" spans="1:9" ht="47.25" hidden="1">
      <c r="A330" s="20" t="s">
        <v>826</v>
      </c>
      <c r="B330" s="41" t="s">
        <v>825</v>
      </c>
      <c r="C330" s="35"/>
      <c r="D330" s="642"/>
      <c r="E330" s="25"/>
      <c r="F330" s="24"/>
      <c r="G330" s="24"/>
      <c r="H330" s="9"/>
      <c r="I330" s="9"/>
    </row>
    <row r="331" spans="1:9" ht="47.25" hidden="1">
      <c r="A331" s="20" t="s">
        <v>824</v>
      </c>
      <c r="B331" s="41" t="s">
        <v>823</v>
      </c>
      <c r="C331" s="24"/>
      <c r="D331" s="642"/>
      <c r="E331" s="25"/>
      <c r="F331" s="24"/>
      <c r="G331" s="24"/>
      <c r="H331" s="9"/>
      <c r="I331" s="9"/>
    </row>
    <row r="332" spans="1:9" ht="47.25" hidden="1">
      <c r="A332" s="20" t="s">
        <v>822</v>
      </c>
      <c r="B332" s="67" t="s">
        <v>821</v>
      </c>
      <c r="C332" s="24"/>
      <c r="D332" s="642"/>
      <c r="E332" s="25"/>
      <c r="F332" s="24"/>
      <c r="G332" s="24"/>
      <c r="H332" s="9"/>
      <c r="I332" s="9"/>
    </row>
    <row r="333" spans="1:9">
      <c r="A333" s="328" t="s">
        <v>820</v>
      </c>
      <c r="B333" s="952" t="s">
        <v>1604</v>
      </c>
      <c r="C333" s="953"/>
      <c r="D333" s="953"/>
      <c r="E333" s="953"/>
      <c r="F333" s="953"/>
      <c r="G333" s="954"/>
      <c r="H333" s="347">
        <f>SUM(D334:D337)</f>
        <v>8</v>
      </c>
      <c r="I333" s="347">
        <f>COUNT(D334:D337)*2</f>
        <v>8</v>
      </c>
    </row>
    <row r="334" spans="1:9" ht="31.5">
      <c r="A334" s="18" t="s">
        <v>818</v>
      </c>
      <c r="B334" s="37" t="s">
        <v>817</v>
      </c>
      <c r="C334" s="37" t="s">
        <v>1714</v>
      </c>
      <c r="D334" s="516">
        <v>2</v>
      </c>
      <c r="E334" s="25" t="s">
        <v>118</v>
      </c>
      <c r="F334" s="24"/>
      <c r="G334" s="23"/>
    </row>
    <row r="335" spans="1:9" ht="60">
      <c r="A335" s="18" t="s">
        <v>815</v>
      </c>
      <c r="B335" s="37" t="s">
        <v>814</v>
      </c>
      <c r="C335" s="22" t="s">
        <v>813</v>
      </c>
      <c r="D335" s="516">
        <v>2</v>
      </c>
      <c r="E335" s="25" t="s">
        <v>120</v>
      </c>
      <c r="F335" s="22" t="s">
        <v>812</v>
      </c>
      <c r="G335" s="23"/>
    </row>
    <row r="336" spans="1:9" ht="30">
      <c r="A336" s="18"/>
      <c r="B336" s="37"/>
      <c r="C336" s="62" t="s">
        <v>811</v>
      </c>
      <c r="D336" s="516">
        <v>2</v>
      </c>
      <c r="E336" s="25" t="s">
        <v>118</v>
      </c>
      <c r="F336" s="25"/>
      <c r="G336" s="23"/>
    </row>
    <row r="337" spans="1:9" ht="63">
      <c r="A337" s="18" t="s">
        <v>810</v>
      </c>
      <c r="B337" s="37" t="s">
        <v>809</v>
      </c>
      <c r="C337" s="35" t="s">
        <v>808</v>
      </c>
      <c r="D337" s="516">
        <v>2</v>
      </c>
      <c r="E337" s="25" t="s">
        <v>156</v>
      </c>
      <c r="F337" s="24"/>
      <c r="G337" s="23"/>
    </row>
    <row r="338" spans="1:9">
      <c r="A338" s="328" t="s">
        <v>807</v>
      </c>
      <c r="B338" s="964" t="s">
        <v>1603</v>
      </c>
      <c r="C338" s="965"/>
      <c r="D338" s="965"/>
      <c r="E338" s="965"/>
      <c r="F338" s="965"/>
      <c r="G338" s="966"/>
      <c r="H338" s="347">
        <f>SUM(D339)</f>
        <v>2</v>
      </c>
      <c r="I338" s="347">
        <f>COUNT(D339)*2</f>
        <v>2</v>
      </c>
    </row>
    <row r="339" spans="1:9" ht="75">
      <c r="A339" s="18" t="s">
        <v>805</v>
      </c>
      <c r="B339" s="16" t="s">
        <v>804</v>
      </c>
      <c r="C339" s="35" t="s">
        <v>803</v>
      </c>
      <c r="D339" s="516">
        <v>2</v>
      </c>
      <c r="E339" s="25" t="s">
        <v>106</v>
      </c>
      <c r="F339" s="16" t="s">
        <v>1602</v>
      </c>
      <c r="G339" s="23"/>
    </row>
    <row r="340" spans="1:9" ht="30" hidden="1">
      <c r="A340" s="20" t="s">
        <v>801</v>
      </c>
      <c r="B340" s="16" t="s">
        <v>800</v>
      </c>
      <c r="C340" s="24"/>
      <c r="D340" s="642"/>
      <c r="E340" s="25"/>
      <c r="F340" s="24"/>
      <c r="G340" s="24"/>
      <c r="H340" s="9"/>
      <c r="I340" s="9"/>
    </row>
    <row r="341" spans="1:9">
      <c r="A341" s="106"/>
      <c r="B341" s="951" t="s">
        <v>799</v>
      </c>
      <c r="C341" s="951"/>
      <c r="D341" s="951"/>
      <c r="E341" s="951"/>
      <c r="F341" s="951"/>
      <c r="G341" s="951"/>
      <c r="H341" s="347">
        <f>H342+H353+H361+H372+H382+H385+H391+H405+H414+H429+H436+H440+H471+H489</f>
        <v>200</v>
      </c>
      <c r="I341" s="347">
        <f>I342+I353+I361+I372+I382+I385+I391+I405+I414+I429+I436+I440+I471+I489</f>
        <v>200</v>
      </c>
    </row>
    <row r="342" spans="1:9" ht="33.75" customHeight="1">
      <c r="A342" s="328" t="s">
        <v>798</v>
      </c>
      <c r="B342" s="952" t="s">
        <v>797</v>
      </c>
      <c r="C342" s="953"/>
      <c r="D342" s="953"/>
      <c r="E342" s="953"/>
      <c r="F342" s="953"/>
      <c r="G342" s="954"/>
      <c r="H342" s="347">
        <f>SUM(D343:D352)</f>
        <v>20</v>
      </c>
      <c r="I342" s="347">
        <f>COUNT(D343:D352)*2</f>
        <v>20</v>
      </c>
    </row>
    <row r="343" spans="1:9" ht="45">
      <c r="A343" s="18" t="s">
        <v>796</v>
      </c>
      <c r="B343" s="41" t="s">
        <v>795</v>
      </c>
      <c r="C343" s="22" t="s">
        <v>794</v>
      </c>
      <c r="D343" s="516">
        <v>2</v>
      </c>
      <c r="E343" s="174" t="s">
        <v>49</v>
      </c>
      <c r="G343" s="23"/>
    </row>
    <row r="344" spans="1:9" ht="45">
      <c r="A344" s="18"/>
      <c r="B344" s="41"/>
      <c r="C344" s="22" t="s">
        <v>1601</v>
      </c>
      <c r="D344" s="516">
        <v>2</v>
      </c>
      <c r="E344" s="174" t="s">
        <v>49</v>
      </c>
      <c r="F344" s="22" t="s">
        <v>1600</v>
      </c>
      <c r="G344" s="23"/>
    </row>
    <row r="345" spans="1:9" ht="47.25">
      <c r="A345" s="18" t="s">
        <v>788</v>
      </c>
      <c r="B345" s="41" t="s">
        <v>787</v>
      </c>
      <c r="C345" s="41" t="s">
        <v>469</v>
      </c>
      <c r="D345" s="516">
        <v>2</v>
      </c>
      <c r="E345" s="174"/>
      <c r="F345" s="24"/>
      <c r="G345" s="23"/>
    </row>
    <row r="346" spans="1:9" ht="31.5">
      <c r="A346" s="18" t="s">
        <v>778</v>
      </c>
      <c r="B346" s="41" t="s">
        <v>777</v>
      </c>
      <c r="C346" s="21" t="s">
        <v>1982</v>
      </c>
      <c r="D346" s="516">
        <v>2</v>
      </c>
      <c r="E346" s="174"/>
      <c r="F346" s="24"/>
      <c r="G346" s="23"/>
    </row>
    <row r="347" spans="1:9" ht="60">
      <c r="A347" s="18"/>
      <c r="B347" s="41"/>
      <c r="C347" s="21" t="s">
        <v>1981</v>
      </c>
      <c r="D347" s="516">
        <v>2</v>
      </c>
      <c r="E347" s="174" t="s">
        <v>106</v>
      </c>
      <c r="F347" s="16" t="s">
        <v>1980</v>
      </c>
      <c r="G347" s="23"/>
    </row>
    <row r="348" spans="1:9" ht="45">
      <c r="A348" s="18"/>
      <c r="B348" s="41"/>
      <c r="C348" s="21" t="s">
        <v>1979</v>
      </c>
      <c r="D348" s="516">
        <v>2</v>
      </c>
      <c r="E348" s="174" t="s">
        <v>106</v>
      </c>
      <c r="F348" s="16" t="s">
        <v>1978</v>
      </c>
      <c r="G348" s="23"/>
    </row>
    <row r="349" spans="1:9" ht="75">
      <c r="A349" s="18"/>
      <c r="B349" s="41"/>
      <c r="C349" s="21" t="s">
        <v>1977</v>
      </c>
      <c r="D349" s="516">
        <v>2</v>
      </c>
      <c r="E349" s="174" t="s">
        <v>106</v>
      </c>
      <c r="F349" s="16" t="s">
        <v>1976</v>
      </c>
      <c r="G349" s="23"/>
    </row>
    <row r="350" spans="1:9" ht="30">
      <c r="A350" s="18"/>
      <c r="B350" s="41"/>
      <c r="C350" s="22" t="s">
        <v>1599</v>
      </c>
      <c r="D350" s="516">
        <v>2</v>
      </c>
      <c r="E350" s="174" t="s">
        <v>1598</v>
      </c>
      <c r="F350" s="16"/>
      <c r="G350" s="23"/>
    </row>
    <row r="351" spans="1:9" ht="30">
      <c r="A351" s="18"/>
      <c r="B351" s="41"/>
      <c r="C351" s="22" t="s">
        <v>1596</v>
      </c>
      <c r="D351" s="516">
        <v>2</v>
      </c>
      <c r="E351" s="9" t="s">
        <v>49</v>
      </c>
      <c r="F351" s="16"/>
      <c r="G351" s="23"/>
    </row>
    <row r="352" spans="1:9" ht="47.25">
      <c r="A352" s="18" t="s">
        <v>774</v>
      </c>
      <c r="B352" s="28" t="s">
        <v>773</v>
      </c>
      <c r="C352" s="193" t="s">
        <v>1853</v>
      </c>
      <c r="D352" s="516">
        <v>2</v>
      </c>
      <c r="E352" s="174" t="s">
        <v>223</v>
      </c>
      <c r="F352" s="47"/>
      <c r="G352" s="23"/>
    </row>
    <row r="353" spans="1:9" ht="33.75" customHeight="1">
      <c r="A353" s="328" t="s">
        <v>772</v>
      </c>
      <c r="B353" s="952" t="s">
        <v>771</v>
      </c>
      <c r="C353" s="953"/>
      <c r="D353" s="953"/>
      <c r="E353" s="953"/>
      <c r="F353" s="953"/>
      <c r="G353" s="954"/>
      <c r="H353" s="347">
        <f>SUM(D354:D360)</f>
        <v>14</v>
      </c>
      <c r="I353" s="347">
        <f>COUNT(D354:D360)*2</f>
        <v>14</v>
      </c>
    </row>
    <row r="354" spans="1:9" ht="75">
      <c r="A354" s="18" t="s">
        <v>770</v>
      </c>
      <c r="B354" s="41" t="s">
        <v>769</v>
      </c>
      <c r="C354" s="35" t="s">
        <v>1803</v>
      </c>
      <c r="D354" s="643">
        <v>2</v>
      </c>
      <c r="E354" s="113" t="s">
        <v>120</v>
      </c>
      <c r="F354" s="49"/>
      <c r="G354" s="23"/>
    </row>
    <row r="355" spans="1:9" ht="30">
      <c r="A355" s="18"/>
      <c r="B355" s="41"/>
      <c r="C355" s="35" t="s">
        <v>784</v>
      </c>
      <c r="D355" s="643">
        <v>2</v>
      </c>
      <c r="E355" s="25" t="s">
        <v>49</v>
      </c>
      <c r="F355" s="49"/>
      <c r="G355" s="23"/>
    </row>
    <row r="356" spans="1:9" ht="45">
      <c r="A356" s="18"/>
      <c r="B356" s="41"/>
      <c r="C356" s="35" t="s">
        <v>783</v>
      </c>
      <c r="D356" s="643">
        <v>2</v>
      </c>
      <c r="E356" s="25" t="s">
        <v>49</v>
      </c>
      <c r="F356" s="49"/>
      <c r="G356" s="23"/>
    </row>
    <row r="357" spans="1:9" ht="30">
      <c r="A357" s="18"/>
      <c r="B357" s="41"/>
      <c r="C357" s="65" t="s">
        <v>782</v>
      </c>
      <c r="D357" s="643">
        <v>2</v>
      </c>
      <c r="E357" s="25" t="s">
        <v>49</v>
      </c>
      <c r="F357" s="49"/>
      <c r="G357" s="23"/>
    </row>
    <row r="358" spans="1:9" ht="60">
      <c r="A358" s="18"/>
      <c r="B358" s="41"/>
      <c r="C358" s="29" t="s">
        <v>1710</v>
      </c>
      <c r="D358" s="643">
        <v>2</v>
      </c>
      <c r="E358" s="123" t="s">
        <v>120</v>
      </c>
      <c r="F358" s="49"/>
      <c r="G358" s="23"/>
    </row>
    <row r="359" spans="1:9" ht="45">
      <c r="A359" s="18"/>
      <c r="B359" s="41"/>
      <c r="C359" s="29" t="s">
        <v>1709</v>
      </c>
      <c r="D359" s="643">
        <v>2</v>
      </c>
      <c r="E359" s="13" t="s">
        <v>49</v>
      </c>
      <c r="F359" s="49"/>
      <c r="G359" s="23"/>
    </row>
    <row r="360" spans="1:9" ht="45">
      <c r="A360" s="18" t="s">
        <v>767</v>
      </c>
      <c r="B360" s="41" t="s">
        <v>766</v>
      </c>
      <c r="C360" s="21" t="s">
        <v>1975</v>
      </c>
      <c r="D360" s="643">
        <v>2</v>
      </c>
      <c r="E360" s="123" t="s">
        <v>755</v>
      </c>
      <c r="F360" s="12"/>
      <c r="G360" s="23"/>
    </row>
    <row r="361" spans="1:9" ht="48" customHeight="1">
      <c r="A361" s="328" t="s">
        <v>764</v>
      </c>
      <c r="B361" s="952" t="s">
        <v>1594</v>
      </c>
      <c r="C361" s="953"/>
      <c r="D361" s="953"/>
      <c r="E361" s="953"/>
      <c r="F361" s="953"/>
      <c r="G361" s="954"/>
      <c r="H361" s="347">
        <f>SUM(D362:D370)</f>
        <v>18</v>
      </c>
      <c r="I361" s="347">
        <f>COUNT(D362:D370)*2</f>
        <v>18</v>
      </c>
    </row>
    <row r="362" spans="1:9" ht="63">
      <c r="A362" s="18" t="s">
        <v>762</v>
      </c>
      <c r="B362" s="41" t="s">
        <v>1593</v>
      </c>
      <c r="C362" s="28" t="s">
        <v>1592</v>
      </c>
      <c r="D362" s="516">
        <v>2</v>
      </c>
      <c r="E362" s="29" t="s">
        <v>120</v>
      </c>
      <c r="F362" s="41"/>
      <c r="G362" s="23"/>
    </row>
    <row r="363" spans="1:9" ht="75">
      <c r="A363" s="18" t="s">
        <v>758</v>
      </c>
      <c r="B363" s="16" t="s">
        <v>1591</v>
      </c>
      <c r="C363" s="21" t="s">
        <v>1590</v>
      </c>
      <c r="D363" s="516">
        <v>2</v>
      </c>
      <c r="E363" s="29" t="s">
        <v>120</v>
      </c>
      <c r="F363" s="24"/>
      <c r="G363" s="23"/>
    </row>
    <row r="364" spans="1:9" ht="30">
      <c r="A364" s="18"/>
      <c r="B364" s="16"/>
      <c r="C364" s="21" t="s">
        <v>1589</v>
      </c>
      <c r="D364" s="516">
        <v>2</v>
      </c>
      <c r="E364" s="29" t="s">
        <v>120</v>
      </c>
      <c r="F364" s="24"/>
      <c r="G364" s="23"/>
    </row>
    <row r="365" spans="1:9" ht="45">
      <c r="A365" s="18"/>
      <c r="B365" s="16"/>
      <c r="C365" s="21" t="s">
        <v>1588</v>
      </c>
      <c r="D365" s="516">
        <v>2</v>
      </c>
      <c r="E365" s="29" t="s">
        <v>106</v>
      </c>
      <c r="F365" s="16" t="s">
        <v>1974</v>
      </c>
      <c r="G365" s="23"/>
    </row>
    <row r="366" spans="1:9" ht="30">
      <c r="A366" s="111"/>
      <c r="B366" s="41"/>
      <c r="C366" s="21" t="s">
        <v>1587</v>
      </c>
      <c r="D366" s="516">
        <v>2</v>
      </c>
      <c r="E366" s="29" t="s">
        <v>49</v>
      </c>
      <c r="F366" s="24"/>
      <c r="G366" s="23"/>
    </row>
    <row r="367" spans="1:9" ht="31.5">
      <c r="A367" s="111"/>
      <c r="B367" s="41"/>
      <c r="C367" s="64" t="s">
        <v>752</v>
      </c>
      <c r="D367" s="516">
        <v>2</v>
      </c>
      <c r="E367" s="29"/>
      <c r="F367" s="24"/>
      <c r="G367" s="23"/>
    </row>
    <row r="368" spans="1:9" ht="31.5">
      <c r="A368" s="111"/>
      <c r="B368" s="41"/>
      <c r="C368" s="64" t="s">
        <v>1706</v>
      </c>
      <c r="D368" s="516">
        <v>2</v>
      </c>
      <c r="E368" s="93" t="s">
        <v>106</v>
      </c>
      <c r="F368" s="16" t="s">
        <v>1586</v>
      </c>
      <c r="G368" s="23"/>
    </row>
    <row r="369" spans="1:9" ht="31.5">
      <c r="A369" s="111"/>
      <c r="B369" s="41"/>
      <c r="C369" s="64" t="s">
        <v>751</v>
      </c>
      <c r="D369" s="516">
        <v>2</v>
      </c>
      <c r="E369" s="9" t="s">
        <v>49</v>
      </c>
      <c r="F369" s="16"/>
      <c r="G369" s="23"/>
    </row>
    <row r="370" spans="1:9" ht="31.5">
      <c r="A370" s="18" t="s">
        <v>749</v>
      </c>
      <c r="B370" s="41" t="s">
        <v>748</v>
      </c>
      <c r="C370" s="21" t="s">
        <v>1705</v>
      </c>
      <c r="D370" s="516">
        <v>2</v>
      </c>
      <c r="E370" s="25" t="s">
        <v>120</v>
      </c>
      <c r="F370" s="24"/>
      <c r="G370" s="23"/>
    </row>
    <row r="371" spans="1:9" ht="47.25" hidden="1">
      <c r="A371" s="20" t="s">
        <v>747</v>
      </c>
      <c r="B371" s="28" t="s">
        <v>1585</v>
      </c>
      <c r="C371" s="24"/>
      <c r="D371" s="642"/>
      <c r="E371" s="25"/>
      <c r="F371" s="24"/>
      <c r="G371" s="24"/>
      <c r="H371" s="9"/>
      <c r="I371" s="9"/>
    </row>
    <row r="372" spans="1:9">
      <c r="A372" s="328" t="s">
        <v>744</v>
      </c>
      <c r="B372" s="952" t="s">
        <v>743</v>
      </c>
      <c r="C372" s="953"/>
      <c r="D372" s="953"/>
      <c r="E372" s="953"/>
      <c r="F372" s="953"/>
      <c r="G372" s="954"/>
      <c r="H372" s="347">
        <f>SUM(D373:D381)</f>
        <v>18</v>
      </c>
      <c r="I372" s="347">
        <f>COUNT(D373:D381)*2</f>
        <v>18</v>
      </c>
    </row>
    <row r="373" spans="1:9" ht="45">
      <c r="A373" s="18" t="s">
        <v>742</v>
      </c>
      <c r="B373" s="28" t="s">
        <v>741</v>
      </c>
      <c r="C373" s="22" t="s">
        <v>1584</v>
      </c>
      <c r="D373" s="516">
        <v>2</v>
      </c>
      <c r="E373" s="25" t="s">
        <v>223</v>
      </c>
      <c r="F373" s="21" t="s">
        <v>1802</v>
      </c>
      <c r="G373" s="23"/>
    </row>
    <row r="374" spans="1:9" ht="105">
      <c r="A374" s="18" t="s">
        <v>740</v>
      </c>
      <c r="B374" s="22" t="s">
        <v>739</v>
      </c>
      <c r="C374" s="28" t="s">
        <v>1704</v>
      </c>
      <c r="D374" s="516">
        <v>2</v>
      </c>
      <c r="E374" s="25" t="s">
        <v>49</v>
      </c>
      <c r="F374" s="22" t="s">
        <v>1973</v>
      </c>
      <c r="G374" s="23"/>
    </row>
    <row r="375" spans="1:9" ht="47.25">
      <c r="A375" s="18"/>
      <c r="B375" s="22"/>
      <c r="C375" s="28" t="s">
        <v>1583</v>
      </c>
      <c r="D375" s="516">
        <v>2</v>
      </c>
      <c r="E375" s="25" t="s">
        <v>106</v>
      </c>
      <c r="F375" s="22" t="s">
        <v>1582</v>
      </c>
      <c r="G375" s="23"/>
    </row>
    <row r="376" spans="1:9" ht="47.25">
      <c r="A376" s="18" t="s">
        <v>738</v>
      </c>
      <c r="B376" s="28" t="s">
        <v>737</v>
      </c>
      <c r="C376" s="22" t="s">
        <v>1581</v>
      </c>
      <c r="D376" s="516">
        <v>2</v>
      </c>
      <c r="E376" s="25" t="s">
        <v>106</v>
      </c>
      <c r="F376" s="24"/>
      <c r="G376" s="23"/>
    </row>
    <row r="377" spans="1:9" ht="30">
      <c r="A377" s="18"/>
      <c r="B377" s="41"/>
      <c r="C377" s="22" t="s">
        <v>1580</v>
      </c>
      <c r="D377" s="516">
        <v>2</v>
      </c>
      <c r="E377" s="25" t="s">
        <v>49</v>
      </c>
      <c r="F377" s="12"/>
      <c r="G377" s="23"/>
    </row>
    <row r="378" spans="1:9" ht="15.75">
      <c r="A378" s="18"/>
      <c r="B378" s="41"/>
      <c r="C378" s="22" t="s">
        <v>1579</v>
      </c>
      <c r="D378" s="516">
        <v>2</v>
      </c>
      <c r="E378" s="25" t="s">
        <v>106</v>
      </c>
      <c r="F378" s="12"/>
      <c r="G378" s="23"/>
    </row>
    <row r="379" spans="1:9" ht="45">
      <c r="A379" s="18" t="s">
        <v>736</v>
      </c>
      <c r="B379" s="41" t="s">
        <v>735</v>
      </c>
      <c r="C379" s="22" t="s">
        <v>1702</v>
      </c>
      <c r="D379" s="516">
        <v>2</v>
      </c>
      <c r="E379" s="25" t="s">
        <v>120</v>
      </c>
      <c r="F379" s="22" t="s">
        <v>1701</v>
      </c>
      <c r="G379" s="23"/>
    </row>
    <row r="380" spans="1:9" ht="45">
      <c r="A380" s="18" t="s">
        <v>734</v>
      </c>
      <c r="B380" s="41" t="s">
        <v>733</v>
      </c>
      <c r="C380" s="157" t="s">
        <v>1578</v>
      </c>
      <c r="D380" s="516">
        <v>2</v>
      </c>
      <c r="E380" s="25" t="s">
        <v>120</v>
      </c>
      <c r="F380" s="22" t="s">
        <v>1972</v>
      </c>
      <c r="G380" s="23"/>
    </row>
    <row r="381" spans="1:9" ht="31.5">
      <c r="A381" s="18"/>
      <c r="B381" s="201"/>
      <c r="C381" s="28" t="s">
        <v>1699</v>
      </c>
      <c r="D381" s="516">
        <v>2</v>
      </c>
      <c r="E381" s="25" t="s">
        <v>120</v>
      </c>
      <c r="F381" s="22"/>
      <c r="G381" s="182"/>
    </row>
    <row r="382" spans="1:9">
      <c r="A382" s="328" t="s">
        <v>732</v>
      </c>
      <c r="B382" s="961" t="s">
        <v>1577</v>
      </c>
      <c r="C382" s="962"/>
      <c r="D382" s="962"/>
      <c r="E382" s="962"/>
      <c r="F382" s="962"/>
      <c r="G382" s="963"/>
      <c r="H382" s="347">
        <f>SUM(D383:D384)</f>
        <v>4</v>
      </c>
      <c r="I382" s="347">
        <f>COUNT(D383:D384)*2</f>
        <v>4</v>
      </c>
    </row>
    <row r="383" spans="1:9" ht="60">
      <c r="A383" s="18" t="s">
        <v>730</v>
      </c>
      <c r="B383" s="16" t="s">
        <v>729</v>
      </c>
      <c r="C383" s="127" t="s">
        <v>1576</v>
      </c>
      <c r="D383" s="516">
        <v>2</v>
      </c>
      <c r="E383" s="25" t="s">
        <v>223</v>
      </c>
      <c r="F383" s="16" t="s">
        <v>1575</v>
      </c>
      <c r="G383" s="23"/>
    </row>
    <row r="384" spans="1:9" ht="30">
      <c r="A384" s="18" t="s">
        <v>728</v>
      </c>
      <c r="B384" s="22" t="s">
        <v>727</v>
      </c>
      <c r="C384" s="22" t="s">
        <v>1801</v>
      </c>
      <c r="D384" s="516">
        <v>2</v>
      </c>
      <c r="E384" s="25" t="s">
        <v>223</v>
      </c>
      <c r="F384" s="24"/>
      <c r="G384" s="23"/>
    </row>
    <row r="385" spans="1:9">
      <c r="A385" s="328" t="s">
        <v>725</v>
      </c>
      <c r="B385" s="952" t="s">
        <v>1574</v>
      </c>
      <c r="C385" s="953"/>
      <c r="D385" s="953"/>
      <c r="E385" s="953"/>
      <c r="F385" s="953"/>
      <c r="G385" s="954"/>
      <c r="H385" s="347">
        <f>SUM(D386:D390)</f>
        <v>10</v>
      </c>
      <c r="I385" s="347">
        <f>COUNT(D386:D390)*2</f>
        <v>10</v>
      </c>
    </row>
    <row r="386" spans="1:9" ht="45">
      <c r="A386" s="18" t="s">
        <v>723</v>
      </c>
      <c r="B386" s="61" t="s">
        <v>1573</v>
      </c>
      <c r="C386" s="21" t="s">
        <v>1698</v>
      </c>
      <c r="D386" s="516">
        <v>2</v>
      </c>
      <c r="E386" s="25" t="s">
        <v>49</v>
      </c>
      <c r="F386" s="24"/>
      <c r="G386" s="23"/>
    </row>
    <row r="387" spans="1:9" ht="45">
      <c r="A387" s="18" t="s">
        <v>719</v>
      </c>
      <c r="B387" s="61" t="s">
        <v>718</v>
      </c>
      <c r="C387" s="16" t="s">
        <v>717</v>
      </c>
      <c r="D387" s="516">
        <v>2</v>
      </c>
      <c r="E387" s="25" t="s">
        <v>49</v>
      </c>
      <c r="F387" s="21"/>
      <c r="G387" s="23"/>
    </row>
    <row r="388" spans="1:9" ht="30">
      <c r="A388" s="18"/>
      <c r="B388" s="61"/>
      <c r="C388" s="22" t="s">
        <v>716</v>
      </c>
      <c r="D388" s="516">
        <v>2</v>
      </c>
      <c r="E388" s="25" t="s">
        <v>106</v>
      </c>
      <c r="F388" s="21"/>
      <c r="G388" s="23"/>
    </row>
    <row r="389" spans="1:9" ht="30">
      <c r="A389" s="18"/>
      <c r="B389" s="61"/>
      <c r="C389" s="22" t="s">
        <v>1571</v>
      </c>
      <c r="D389" s="516">
        <v>2</v>
      </c>
      <c r="E389" s="25" t="s">
        <v>49</v>
      </c>
      <c r="F389" s="21"/>
      <c r="G389" s="23"/>
    </row>
    <row r="390" spans="1:9" ht="15">
      <c r="A390" s="18"/>
      <c r="B390" s="61"/>
      <c r="C390" s="22" t="s">
        <v>714</v>
      </c>
      <c r="D390" s="516">
        <v>2</v>
      </c>
      <c r="E390" s="25" t="s">
        <v>110</v>
      </c>
      <c r="F390" s="21"/>
      <c r="G390" s="23"/>
    </row>
    <row r="391" spans="1:9">
      <c r="A391" s="328" t="s">
        <v>713</v>
      </c>
      <c r="B391" s="955" t="s">
        <v>1570</v>
      </c>
      <c r="C391" s="956"/>
      <c r="D391" s="956"/>
      <c r="E391" s="956"/>
      <c r="F391" s="956"/>
      <c r="G391" s="957"/>
      <c r="H391" s="347">
        <f>SUM(D392:D404)</f>
        <v>26</v>
      </c>
      <c r="I391" s="347">
        <f>COUNT(D392:D404)*2</f>
        <v>26</v>
      </c>
    </row>
    <row r="392" spans="1:9" ht="90">
      <c r="A392" s="171" t="s">
        <v>711</v>
      </c>
      <c r="B392" s="37" t="s">
        <v>1569</v>
      </c>
      <c r="C392" s="62" t="s">
        <v>1568</v>
      </c>
      <c r="D392" s="516">
        <v>2</v>
      </c>
      <c r="E392" s="174" t="s">
        <v>110</v>
      </c>
      <c r="F392" s="22" t="s">
        <v>1851</v>
      </c>
      <c r="G392" s="23"/>
    </row>
    <row r="393" spans="1:9" ht="60">
      <c r="A393" s="171"/>
      <c r="B393" s="105"/>
      <c r="C393" s="62" t="s">
        <v>1567</v>
      </c>
      <c r="D393" s="516">
        <v>2</v>
      </c>
      <c r="E393" s="174" t="s">
        <v>106</v>
      </c>
      <c r="F393" s="22" t="s">
        <v>1566</v>
      </c>
      <c r="G393" s="23"/>
    </row>
    <row r="394" spans="1:9" ht="75">
      <c r="A394" s="171"/>
      <c r="B394" s="105"/>
      <c r="C394" s="62" t="s">
        <v>1565</v>
      </c>
      <c r="D394" s="516">
        <v>2</v>
      </c>
      <c r="E394" s="174" t="s">
        <v>106</v>
      </c>
      <c r="F394" s="22" t="s">
        <v>1564</v>
      </c>
      <c r="G394" s="23"/>
    </row>
    <row r="395" spans="1:9" ht="47.25">
      <c r="A395" s="18" t="s">
        <v>709</v>
      </c>
      <c r="B395" s="41" t="s">
        <v>708</v>
      </c>
      <c r="C395" s="28" t="s">
        <v>707</v>
      </c>
      <c r="D395" s="516">
        <v>2</v>
      </c>
      <c r="E395" s="174" t="s">
        <v>49</v>
      </c>
      <c r="F395" s="24"/>
      <c r="G395" s="23"/>
    </row>
    <row r="396" spans="1:9" ht="45">
      <c r="A396" s="18"/>
      <c r="B396" s="41"/>
      <c r="C396" s="22" t="s">
        <v>706</v>
      </c>
      <c r="D396" s="516">
        <v>2</v>
      </c>
      <c r="E396" s="174" t="s">
        <v>120</v>
      </c>
      <c r="F396" s="24"/>
      <c r="G396" s="23"/>
    </row>
    <row r="397" spans="1:9" ht="47.25">
      <c r="A397" s="18" t="s">
        <v>705</v>
      </c>
      <c r="B397" s="41" t="s">
        <v>704</v>
      </c>
      <c r="C397" s="63" t="s">
        <v>703</v>
      </c>
      <c r="D397" s="516">
        <v>2</v>
      </c>
      <c r="E397" s="174" t="s">
        <v>223</v>
      </c>
      <c r="F397" s="22"/>
      <c r="G397" s="23"/>
    </row>
    <row r="398" spans="1:9" ht="60">
      <c r="A398" s="18"/>
      <c r="B398" s="8"/>
      <c r="C398" s="22" t="s">
        <v>701</v>
      </c>
      <c r="D398" s="516">
        <v>2</v>
      </c>
      <c r="E398" s="174" t="s">
        <v>156</v>
      </c>
      <c r="F398" s="22" t="s">
        <v>1971</v>
      </c>
      <c r="G398" s="23"/>
    </row>
    <row r="399" spans="1:9" ht="45">
      <c r="A399" s="18"/>
      <c r="B399" s="41"/>
      <c r="C399" s="22" t="s">
        <v>699</v>
      </c>
      <c r="D399" s="516">
        <v>2</v>
      </c>
      <c r="E399" s="174" t="s">
        <v>156</v>
      </c>
      <c r="F399" s="16" t="s">
        <v>698</v>
      </c>
      <c r="G399" s="23"/>
    </row>
    <row r="400" spans="1:9" ht="30">
      <c r="A400" s="18"/>
      <c r="B400" s="41"/>
      <c r="C400" s="22" t="s">
        <v>697</v>
      </c>
      <c r="D400" s="516">
        <v>2</v>
      </c>
      <c r="E400" s="174" t="s">
        <v>120</v>
      </c>
      <c r="F400" s="22"/>
      <c r="G400" s="23"/>
    </row>
    <row r="401" spans="1:9" ht="45">
      <c r="A401" s="18" t="s">
        <v>696</v>
      </c>
      <c r="B401" s="41" t="s">
        <v>695</v>
      </c>
      <c r="C401" s="16" t="s">
        <v>1799</v>
      </c>
      <c r="D401" s="516">
        <v>2</v>
      </c>
      <c r="E401" s="174" t="s">
        <v>106</v>
      </c>
      <c r="F401" s="16" t="s">
        <v>1798</v>
      </c>
      <c r="G401" s="23"/>
    </row>
    <row r="402" spans="1:9" ht="45">
      <c r="A402" s="18"/>
      <c r="B402" s="41"/>
      <c r="C402" s="16" t="s">
        <v>1797</v>
      </c>
      <c r="D402" s="516">
        <v>2</v>
      </c>
      <c r="E402" s="174" t="s">
        <v>106</v>
      </c>
      <c r="F402" s="16" t="s">
        <v>1796</v>
      </c>
      <c r="G402" s="23"/>
    </row>
    <row r="403" spans="1:9" ht="60">
      <c r="A403" s="18"/>
      <c r="B403" s="41"/>
      <c r="C403" s="35" t="s">
        <v>1563</v>
      </c>
      <c r="D403" s="516">
        <v>2</v>
      </c>
      <c r="E403" s="9" t="s">
        <v>110</v>
      </c>
      <c r="F403" s="16"/>
      <c r="G403" s="23"/>
    </row>
    <row r="404" spans="1:9" ht="45">
      <c r="A404" s="18" t="s">
        <v>694</v>
      </c>
      <c r="B404" s="41" t="s">
        <v>1970</v>
      </c>
      <c r="C404" s="62" t="s">
        <v>1969</v>
      </c>
      <c r="D404" s="516">
        <v>2</v>
      </c>
      <c r="E404" s="174" t="s">
        <v>790</v>
      </c>
      <c r="F404" s="24"/>
      <c r="G404" s="23"/>
    </row>
    <row r="405" spans="1:9">
      <c r="A405" s="328" t="s">
        <v>690</v>
      </c>
      <c r="B405" s="952" t="s">
        <v>1562</v>
      </c>
      <c r="C405" s="953"/>
      <c r="D405" s="953"/>
      <c r="E405" s="953"/>
      <c r="F405" s="953"/>
      <c r="G405" s="954"/>
      <c r="H405" s="347">
        <f>SUM(D406:D413)</f>
        <v>16</v>
      </c>
      <c r="I405" s="347">
        <f>COUNT(D406:D413)*2</f>
        <v>16</v>
      </c>
    </row>
    <row r="406" spans="1:9" ht="47.25">
      <c r="A406" s="18" t="s">
        <v>688</v>
      </c>
      <c r="B406" s="28" t="s">
        <v>687</v>
      </c>
      <c r="C406" s="21" t="s">
        <v>1697</v>
      </c>
      <c r="D406" s="516">
        <v>2</v>
      </c>
      <c r="E406" s="25" t="s">
        <v>49</v>
      </c>
      <c r="F406" s="24"/>
      <c r="G406" s="23"/>
    </row>
    <row r="407" spans="1:9" ht="47.25">
      <c r="A407" s="18" t="s">
        <v>685</v>
      </c>
      <c r="B407" s="41" t="s">
        <v>684</v>
      </c>
      <c r="C407" s="22" t="s">
        <v>1696</v>
      </c>
      <c r="D407" s="516">
        <v>2</v>
      </c>
      <c r="E407" s="25" t="s">
        <v>49</v>
      </c>
      <c r="F407" s="22" t="s">
        <v>1968</v>
      </c>
      <c r="G407" s="23"/>
    </row>
    <row r="408" spans="1:9" ht="31.5">
      <c r="A408" s="18" t="s">
        <v>682</v>
      </c>
      <c r="B408" s="41" t="s">
        <v>681</v>
      </c>
      <c r="C408" s="22" t="s">
        <v>1795</v>
      </c>
      <c r="D408" s="516">
        <v>2</v>
      </c>
      <c r="E408" s="25" t="s">
        <v>49</v>
      </c>
      <c r="F408" s="22" t="s">
        <v>1695</v>
      </c>
      <c r="G408" s="23"/>
    </row>
    <row r="409" spans="1:9" ht="31.5">
      <c r="A409" s="18" t="s">
        <v>680</v>
      </c>
      <c r="B409" s="67" t="s">
        <v>679</v>
      </c>
      <c r="C409" s="47" t="s">
        <v>1850</v>
      </c>
      <c r="D409" s="516">
        <v>2</v>
      </c>
      <c r="E409" s="25" t="s">
        <v>49</v>
      </c>
      <c r="F409" s="21"/>
      <c r="G409" s="23"/>
    </row>
    <row r="410" spans="1:9" ht="75">
      <c r="A410" s="18" t="s">
        <v>677</v>
      </c>
      <c r="B410" s="37" t="s">
        <v>676</v>
      </c>
      <c r="C410" s="81" t="s">
        <v>1849</v>
      </c>
      <c r="D410" s="516">
        <v>2</v>
      </c>
      <c r="E410" s="25" t="s">
        <v>1225</v>
      </c>
      <c r="F410" s="21" t="s">
        <v>1967</v>
      </c>
      <c r="G410" s="23"/>
    </row>
    <row r="411" spans="1:9" ht="135">
      <c r="A411" s="18" t="s">
        <v>674</v>
      </c>
      <c r="B411" s="37" t="s">
        <v>673</v>
      </c>
      <c r="C411" s="21" t="s">
        <v>1559</v>
      </c>
      <c r="D411" s="516">
        <v>2</v>
      </c>
      <c r="E411" s="25" t="s">
        <v>49</v>
      </c>
      <c r="F411" s="21" t="s">
        <v>1794</v>
      </c>
      <c r="G411" s="23"/>
    </row>
    <row r="412" spans="1:9" ht="30">
      <c r="A412" s="18"/>
      <c r="B412" s="37"/>
      <c r="C412" s="16" t="s">
        <v>670</v>
      </c>
      <c r="D412" s="516">
        <v>2</v>
      </c>
      <c r="E412" s="25" t="s">
        <v>49</v>
      </c>
      <c r="F412" s="24"/>
      <c r="G412" s="23"/>
    </row>
    <row r="413" spans="1:9" ht="47.25">
      <c r="A413" s="18" t="s">
        <v>669</v>
      </c>
      <c r="B413" s="37" t="s">
        <v>668</v>
      </c>
      <c r="C413" s="42" t="s">
        <v>1690</v>
      </c>
      <c r="D413" s="516">
        <v>2</v>
      </c>
      <c r="E413" s="25" t="s">
        <v>156</v>
      </c>
      <c r="F413" s="24"/>
      <c r="G413" s="23"/>
    </row>
    <row r="414" spans="1:9">
      <c r="A414" s="328" t="s">
        <v>666</v>
      </c>
      <c r="B414" s="952" t="s">
        <v>665</v>
      </c>
      <c r="C414" s="953"/>
      <c r="D414" s="953"/>
      <c r="E414" s="953"/>
      <c r="F414" s="953"/>
      <c r="G414" s="954"/>
      <c r="H414" s="347">
        <f>SUM(D415:D426)</f>
        <v>24</v>
      </c>
      <c r="I414" s="347">
        <f>COUNT(D415:D426)*2</f>
        <v>24</v>
      </c>
    </row>
    <row r="415" spans="1:9" ht="60">
      <c r="A415" s="18" t="s">
        <v>664</v>
      </c>
      <c r="B415" s="41" t="s">
        <v>663</v>
      </c>
      <c r="C415" s="85" t="s">
        <v>1966</v>
      </c>
      <c r="D415" s="516">
        <v>2</v>
      </c>
      <c r="E415" s="25" t="s">
        <v>106</v>
      </c>
      <c r="F415" s="16" t="s">
        <v>1965</v>
      </c>
      <c r="G415" s="23"/>
    </row>
    <row r="416" spans="1:9" ht="30">
      <c r="A416" s="18"/>
      <c r="B416" s="41"/>
      <c r="C416" s="22" t="s">
        <v>1689</v>
      </c>
      <c r="D416" s="516">
        <v>2</v>
      </c>
      <c r="E416" s="25" t="s">
        <v>106</v>
      </c>
      <c r="F416" s="24"/>
      <c r="G416" s="23"/>
    </row>
    <row r="417" spans="1:9" ht="45">
      <c r="A417" s="18"/>
      <c r="B417" s="41"/>
      <c r="C417" s="85" t="s">
        <v>1688</v>
      </c>
      <c r="D417" s="516">
        <v>2</v>
      </c>
      <c r="E417" s="25" t="s">
        <v>106</v>
      </c>
      <c r="F417" s="24"/>
      <c r="G417" s="23"/>
    </row>
    <row r="418" spans="1:9" ht="30">
      <c r="A418" s="18"/>
      <c r="B418" s="41"/>
      <c r="C418" s="85" t="s">
        <v>1687</v>
      </c>
      <c r="D418" s="516">
        <v>2</v>
      </c>
      <c r="E418" s="25" t="s">
        <v>790</v>
      </c>
      <c r="F418" s="24"/>
      <c r="G418" s="23"/>
    </row>
    <row r="419" spans="1:9" ht="45">
      <c r="A419" s="18"/>
      <c r="B419" s="41"/>
      <c r="C419" s="92" t="s">
        <v>1686</v>
      </c>
      <c r="D419" s="516">
        <v>2</v>
      </c>
      <c r="E419" s="25" t="s">
        <v>106</v>
      </c>
      <c r="F419" s="24"/>
      <c r="G419" s="23"/>
    </row>
    <row r="420" spans="1:9" ht="47.25">
      <c r="A420" s="18" t="s">
        <v>662</v>
      </c>
      <c r="B420" s="41" t="s">
        <v>661</v>
      </c>
      <c r="C420" s="22" t="s">
        <v>1685</v>
      </c>
      <c r="D420" s="516">
        <v>2</v>
      </c>
      <c r="E420" s="25" t="s">
        <v>531</v>
      </c>
      <c r="F420" s="22" t="s">
        <v>1684</v>
      </c>
      <c r="G420" s="23"/>
    </row>
    <row r="421" spans="1:9" ht="60">
      <c r="A421" s="18"/>
      <c r="B421" s="41"/>
      <c r="C421" s="21" t="s">
        <v>1683</v>
      </c>
      <c r="D421" s="516">
        <v>2</v>
      </c>
      <c r="E421" s="25" t="s">
        <v>49</v>
      </c>
      <c r="F421" s="21"/>
      <c r="G421" s="23"/>
    </row>
    <row r="422" spans="1:9" ht="30">
      <c r="A422" s="18"/>
      <c r="B422" s="41"/>
      <c r="C422" s="22" t="s">
        <v>1682</v>
      </c>
      <c r="D422" s="516">
        <v>2</v>
      </c>
      <c r="E422" s="25" t="s">
        <v>106</v>
      </c>
      <c r="F422" s="22"/>
      <c r="G422" s="23"/>
    </row>
    <row r="423" spans="1:9" ht="90">
      <c r="A423" s="18"/>
      <c r="B423" s="41"/>
      <c r="C423" s="21" t="s">
        <v>1964</v>
      </c>
      <c r="D423" s="516">
        <v>2</v>
      </c>
      <c r="E423" s="25" t="s">
        <v>120</v>
      </c>
      <c r="F423" s="16" t="s">
        <v>1963</v>
      </c>
      <c r="G423" s="23"/>
    </row>
    <row r="424" spans="1:9" ht="105">
      <c r="A424" s="18" t="s">
        <v>660</v>
      </c>
      <c r="B424" s="41" t="s">
        <v>659</v>
      </c>
      <c r="C424" s="81" t="s">
        <v>1962</v>
      </c>
      <c r="D424" s="516">
        <v>2</v>
      </c>
      <c r="E424" s="13" t="s">
        <v>790</v>
      </c>
      <c r="F424" s="21" t="s">
        <v>1961</v>
      </c>
      <c r="G424" s="23"/>
    </row>
    <row r="425" spans="1:9" ht="45">
      <c r="A425" s="18"/>
      <c r="B425" s="41"/>
      <c r="C425" s="21" t="s">
        <v>1680</v>
      </c>
      <c r="D425" s="516">
        <v>2</v>
      </c>
      <c r="E425" s="25" t="s">
        <v>120</v>
      </c>
      <c r="F425" s="21"/>
      <c r="G425" s="23"/>
    </row>
    <row r="426" spans="1:9" ht="45">
      <c r="A426" s="18"/>
      <c r="B426" s="41"/>
      <c r="C426" s="21" t="s">
        <v>1679</v>
      </c>
      <c r="D426" s="516">
        <v>2</v>
      </c>
      <c r="E426" s="25" t="s">
        <v>790</v>
      </c>
      <c r="F426" s="21"/>
      <c r="G426" s="23"/>
    </row>
    <row r="427" spans="1:9" ht="29.25" hidden="1" customHeight="1">
      <c r="A427" s="334" t="s">
        <v>656</v>
      </c>
      <c r="B427" s="952" t="s">
        <v>655</v>
      </c>
      <c r="C427" s="953"/>
      <c r="D427" s="953"/>
      <c r="E427" s="953"/>
      <c r="F427" s="953"/>
      <c r="G427" s="954"/>
      <c r="H427" s="9"/>
      <c r="I427" s="9"/>
    </row>
    <row r="428" spans="1:9" ht="45" hidden="1">
      <c r="A428" s="20" t="s">
        <v>654</v>
      </c>
      <c r="B428" s="16" t="s">
        <v>651</v>
      </c>
      <c r="C428" s="24"/>
      <c r="D428" s="642"/>
      <c r="E428" s="25"/>
      <c r="F428" s="24"/>
      <c r="G428" s="24"/>
      <c r="H428" s="9"/>
      <c r="I428" s="9"/>
    </row>
    <row r="429" spans="1:9">
      <c r="A429" s="328" t="s">
        <v>648</v>
      </c>
      <c r="B429" s="952" t="s">
        <v>647</v>
      </c>
      <c r="C429" s="953"/>
      <c r="D429" s="953"/>
      <c r="E429" s="953"/>
      <c r="F429" s="953"/>
      <c r="G429" s="954"/>
      <c r="H429" s="347">
        <f>SUM(D430:D433)</f>
        <v>6</v>
      </c>
      <c r="I429" s="347">
        <f>COUNT(D430:D433)*2</f>
        <v>6</v>
      </c>
    </row>
    <row r="430" spans="1:9" ht="31.5">
      <c r="A430" s="18" t="s">
        <v>646</v>
      </c>
      <c r="B430" s="41" t="s">
        <v>645</v>
      </c>
      <c r="C430" s="21" t="s">
        <v>1960</v>
      </c>
      <c r="D430" s="516">
        <v>2</v>
      </c>
      <c r="E430" s="25" t="s">
        <v>106</v>
      </c>
      <c r="F430" s="24"/>
      <c r="G430" s="23"/>
    </row>
    <row r="431" spans="1:9" ht="31.5" hidden="1">
      <c r="A431" s="20" t="s">
        <v>644</v>
      </c>
      <c r="B431" s="41" t="s">
        <v>643</v>
      </c>
      <c r="C431" s="24"/>
      <c r="D431" s="642"/>
      <c r="E431" s="25"/>
      <c r="F431" s="24"/>
      <c r="G431" s="24"/>
      <c r="H431" s="9"/>
      <c r="I431" s="9"/>
    </row>
    <row r="432" spans="1:9" ht="31.5">
      <c r="A432" s="18" t="s">
        <v>642</v>
      </c>
      <c r="B432" s="41" t="s">
        <v>641</v>
      </c>
      <c r="C432" s="22" t="s">
        <v>640</v>
      </c>
      <c r="D432" s="516">
        <v>2</v>
      </c>
      <c r="E432" s="9" t="s">
        <v>106</v>
      </c>
      <c r="F432" s="24"/>
      <c r="G432" s="23"/>
    </row>
    <row r="433" spans="1:9" ht="30">
      <c r="A433" s="18"/>
      <c r="B433" s="41"/>
      <c r="C433" s="22" t="s">
        <v>639</v>
      </c>
      <c r="D433" s="516">
        <v>2</v>
      </c>
      <c r="E433" s="25" t="s">
        <v>106</v>
      </c>
      <c r="F433" s="24"/>
      <c r="G433" s="23"/>
    </row>
    <row r="434" spans="1:9" ht="63" hidden="1">
      <c r="A434" s="20" t="s">
        <v>638</v>
      </c>
      <c r="B434" s="32" t="s">
        <v>637</v>
      </c>
      <c r="C434" s="81"/>
      <c r="D434" s="642"/>
      <c r="E434" s="25"/>
      <c r="F434" s="24"/>
      <c r="G434" s="24"/>
      <c r="H434" s="9"/>
      <c r="I434" s="9"/>
    </row>
    <row r="435" spans="1:9" ht="31.5" hidden="1">
      <c r="A435" s="20" t="s">
        <v>636</v>
      </c>
      <c r="B435" s="41" t="s">
        <v>635</v>
      </c>
      <c r="C435" s="24"/>
      <c r="D435" s="642"/>
      <c r="E435" s="25"/>
      <c r="F435" s="24"/>
      <c r="G435" s="24"/>
      <c r="H435" s="9"/>
      <c r="I435" s="9"/>
    </row>
    <row r="436" spans="1:9">
      <c r="A436" s="328" t="s">
        <v>634</v>
      </c>
      <c r="B436" s="952" t="s">
        <v>633</v>
      </c>
      <c r="C436" s="953"/>
      <c r="D436" s="953"/>
      <c r="E436" s="953"/>
      <c r="F436" s="953"/>
      <c r="G436" s="954"/>
      <c r="H436" s="347">
        <f>SUM(D437:D439)</f>
        <v>4</v>
      </c>
      <c r="I436" s="347">
        <f>COUNT(D437:D439)*2</f>
        <v>4</v>
      </c>
    </row>
    <row r="437" spans="1:9" ht="31.5">
      <c r="A437" s="18" t="s">
        <v>632</v>
      </c>
      <c r="B437" s="41" t="s">
        <v>631</v>
      </c>
      <c r="C437" s="22" t="s">
        <v>630</v>
      </c>
      <c r="D437" s="643">
        <v>2</v>
      </c>
      <c r="E437" s="25" t="s">
        <v>156</v>
      </c>
      <c r="F437" s="81"/>
      <c r="G437" s="23"/>
    </row>
    <row r="438" spans="1:9" ht="31.5" hidden="1">
      <c r="A438" s="20" t="s">
        <v>629</v>
      </c>
      <c r="B438" s="41" t="s">
        <v>628</v>
      </c>
      <c r="C438" s="1"/>
      <c r="D438" s="644"/>
      <c r="E438" s="25"/>
      <c r="F438" s="12"/>
      <c r="G438" s="24"/>
      <c r="H438" s="9"/>
      <c r="I438" s="9"/>
    </row>
    <row r="439" spans="1:9" ht="31.5">
      <c r="A439" s="18" t="s">
        <v>627</v>
      </c>
      <c r="B439" s="41" t="s">
        <v>626</v>
      </c>
      <c r="C439" s="47" t="s">
        <v>1959</v>
      </c>
      <c r="D439" s="643">
        <v>2</v>
      </c>
      <c r="E439" s="25" t="s">
        <v>106</v>
      </c>
      <c r="F439" s="12"/>
      <c r="G439" s="23"/>
    </row>
    <row r="440" spans="1:9">
      <c r="A440" s="328" t="s">
        <v>624</v>
      </c>
      <c r="B440" s="952" t="s">
        <v>623</v>
      </c>
      <c r="C440" s="953"/>
      <c r="D440" s="953"/>
      <c r="E440" s="953"/>
      <c r="F440" s="953"/>
      <c r="G440" s="954"/>
      <c r="H440" s="347">
        <f>SUM(D448:D456)</f>
        <v>18</v>
      </c>
      <c r="I440" s="347">
        <f>COUNT(D448:D456)*2</f>
        <v>18</v>
      </c>
    </row>
    <row r="441" spans="1:9" ht="31.5" hidden="1">
      <c r="A441" s="20" t="s">
        <v>622</v>
      </c>
      <c r="B441" s="41" t="s">
        <v>621</v>
      </c>
      <c r="C441" s="24"/>
      <c r="D441" s="642"/>
      <c r="E441" s="25"/>
      <c r="F441" s="24"/>
      <c r="G441" s="24"/>
      <c r="H441" s="9"/>
      <c r="I441" s="9"/>
    </row>
    <row r="442" spans="1:9" ht="31.5" hidden="1">
      <c r="A442" s="20" t="s">
        <v>620</v>
      </c>
      <c r="B442" s="41" t="s">
        <v>619</v>
      </c>
      <c r="C442" s="24"/>
      <c r="D442" s="642"/>
      <c r="E442" s="25"/>
      <c r="F442" s="24"/>
      <c r="G442" s="24"/>
      <c r="H442" s="9"/>
      <c r="I442" s="9"/>
    </row>
    <row r="443" spans="1:9" ht="31.5" hidden="1">
      <c r="A443" s="20" t="s">
        <v>618</v>
      </c>
      <c r="B443" s="41" t="s">
        <v>617</v>
      </c>
      <c r="C443" s="24"/>
      <c r="D443" s="642"/>
      <c r="E443" s="25"/>
      <c r="F443" s="24"/>
      <c r="G443" s="24"/>
      <c r="H443" s="9"/>
      <c r="I443" s="9"/>
    </row>
    <row r="444" spans="1:9" ht="31.5" hidden="1">
      <c r="A444" s="20" t="s">
        <v>616</v>
      </c>
      <c r="B444" s="41" t="s">
        <v>615</v>
      </c>
      <c r="C444" s="24"/>
      <c r="D444" s="642"/>
      <c r="E444" s="25"/>
      <c r="F444" s="24"/>
      <c r="G444" s="24"/>
      <c r="H444" s="9"/>
      <c r="I444" s="9"/>
    </row>
    <row r="445" spans="1:9" ht="47.25" hidden="1">
      <c r="A445" s="20" t="s">
        <v>614</v>
      </c>
      <c r="B445" s="41" t="s">
        <v>613</v>
      </c>
      <c r="C445" s="24"/>
      <c r="D445" s="642"/>
      <c r="E445" s="25"/>
      <c r="F445" s="24"/>
      <c r="G445" s="24"/>
      <c r="H445" s="9"/>
      <c r="I445" s="9"/>
    </row>
    <row r="446" spans="1:9" ht="31.5" hidden="1">
      <c r="A446" s="20" t="s">
        <v>612</v>
      </c>
      <c r="B446" s="41" t="s">
        <v>611</v>
      </c>
      <c r="C446" s="24"/>
      <c r="D446" s="642"/>
      <c r="E446" s="25"/>
      <c r="F446" s="24"/>
      <c r="G446" s="24"/>
      <c r="H446" s="9"/>
      <c r="I446" s="9"/>
    </row>
    <row r="447" spans="1:9" ht="31.5" hidden="1">
      <c r="A447" s="20" t="s">
        <v>610</v>
      </c>
      <c r="B447" s="41" t="s">
        <v>609</v>
      </c>
      <c r="C447" s="24"/>
      <c r="D447" s="642"/>
      <c r="E447" s="25"/>
      <c r="F447" s="24"/>
      <c r="G447" s="24"/>
      <c r="H447" s="9"/>
      <c r="I447" s="9"/>
    </row>
    <row r="448" spans="1:9" ht="31.5">
      <c r="A448" s="18" t="s">
        <v>608</v>
      </c>
      <c r="B448" s="30" t="s">
        <v>607</v>
      </c>
      <c r="C448" s="21" t="s">
        <v>1848</v>
      </c>
      <c r="D448" s="643">
        <v>2</v>
      </c>
      <c r="E448" s="25" t="s">
        <v>120</v>
      </c>
      <c r="F448" s="21" t="s">
        <v>1847</v>
      </c>
      <c r="G448" s="23"/>
    </row>
    <row r="449" spans="1:9" ht="31.5">
      <c r="A449" s="18" t="s">
        <v>606</v>
      </c>
      <c r="B449" s="30" t="s">
        <v>605</v>
      </c>
      <c r="C449" s="21" t="s">
        <v>1557</v>
      </c>
      <c r="D449" s="643">
        <v>2</v>
      </c>
      <c r="E449" s="25" t="s">
        <v>49</v>
      </c>
      <c r="F449" s="24"/>
      <c r="G449" s="23"/>
    </row>
    <row r="450" spans="1:9" ht="30">
      <c r="A450" s="18"/>
      <c r="B450" s="30"/>
      <c r="C450" s="21" t="s">
        <v>1556</v>
      </c>
      <c r="D450" s="643">
        <v>2</v>
      </c>
      <c r="E450" s="25" t="s">
        <v>110</v>
      </c>
      <c r="F450" s="24"/>
      <c r="G450" s="23"/>
    </row>
    <row r="451" spans="1:9" ht="75">
      <c r="A451" s="18"/>
      <c r="B451" s="30"/>
      <c r="C451" s="21" t="s">
        <v>1958</v>
      </c>
      <c r="D451" s="643">
        <v>2</v>
      </c>
      <c r="E451" s="25" t="s">
        <v>49</v>
      </c>
      <c r="F451" s="16" t="s">
        <v>1957</v>
      </c>
      <c r="G451" s="23"/>
    </row>
    <row r="452" spans="1:9" ht="30">
      <c r="A452" s="18"/>
      <c r="B452" s="30"/>
      <c r="C452" s="21" t="s">
        <v>1846</v>
      </c>
      <c r="D452" s="643">
        <v>2</v>
      </c>
      <c r="E452" s="25" t="s">
        <v>106</v>
      </c>
      <c r="F452" s="24"/>
      <c r="G452" s="23"/>
    </row>
    <row r="453" spans="1:9" ht="75">
      <c r="A453" s="18"/>
      <c r="B453" s="30"/>
      <c r="C453" s="21" t="s">
        <v>1554</v>
      </c>
      <c r="D453" s="643">
        <v>2</v>
      </c>
      <c r="E453" s="25" t="s">
        <v>49</v>
      </c>
      <c r="F453" s="16" t="s">
        <v>1956</v>
      </c>
      <c r="G453" s="23"/>
    </row>
    <row r="454" spans="1:9" ht="30">
      <c r="A454" s="18"/>
      <c r="B454" s="30"/>
      <c r="C454" s="92" t="s">
        <v>1676</v>
      </c>
      <c r="D454" s="643">
        <v>2</v>
      </c>
      <c r="E454" s="25" t="s">
        <v>49</v>
      </c>
      <c r="F454" s="24"/>
      <c r="G454" s="23"/>
    </row>
    <row r="455" spans="1:9" ht="150">
      <c r="A455" s="18"/>
      <c r="B455" s="30"/>
      <c r="C455" s="21" t="s">
        <v>1955</v>
      </c>
      <c r="D455" s="643">
        <v>2</v>
      </c>
      <c r="E455" s="25" t="s">
        <v>106</v>
      </c>
      <c r="F455" s="16" t="s">
        <v>1954</v>
      </c>
      <c r="G455" s="23"/>
    </row>
    <row r="456" spans="1:9" ht="47.25">
      <c r="A456" s="18" t="s">
        <v>604</v>
      </c>
      <c r="B456" s="30" t="s">
        <v>603</v>
      </c>
      <c r="C456" s="21" t="s">
        <v>1552</v>
      </c>
      <c r="D456" s="643">
        <v>2</v>
      </c>
      <c r="E456" s="25" t="s">
        <v>49</v>
      </c>
      <c r="F456" s="24"/>
      <c r="G456" s="23"/>
    </row>
    <row r="457" spans="1:9" hidden="1">
      <c r="A457" s="334" t="s">
        <v>602</v>
      </c>
      <c r="B457" s="952" t="s">
        <v>1551</v>
      </c>
      <c r="C457" s="953"/>
      <c r="D457" s="953"/>
      <c r="E457" s="953"/>
      <c r="F457" s="953"/>
      <c r="G457" s="954"/>
      <c r="H457" s="9"/>
      <c r="I457" s="9"/>
    </row>
    <row r="458" spans="1:9" ht="47.25" hidden="1">
      <c r="A458" s="20" t="s">
        <v>600</v>
      </c>
      <c r="B458" s="41" t="s">
        <v>1550</v>
      </c>
      <c r="C458" s="24"/>
      <c r="D458" s="642"/>
      <c r="E458" s="25"/>
      <c r="F458" s="24"/>
      <c r="G458" s="24"/>
      <c r="H458" s="9"/>
      <c r="I458" s="9"/>
    </row>
    <row r="459" spans="1:9" ht="63" hidden="1">
      <c r="A459" s="20" t="s">
        <v>598</v>
      </c>
      <c r="B459" s="41" t="s">
        <v>1549</v>
      </c>
      <c r="C459" s="24"/>
      <c r="D459" s="642"/>
      <c r="E459" s="25"/>
      <c r="F459" s="24"/>
      <c r="G459" s="24"/>
      <c r="H459" s="9"/>
      <c r="I459" s="9"/>
    </row>
    <row r="460" spans="1:9" ht="31.5" hidden="1">
      <c r="A460" s="20" t="s">
        <v>596</v>
      </c>
      <c r="B460" s="41" t="s">
        <v>1548</v>
      </c>
      <c r="C460" s="24"/>
      <c r="D460" s="642"/>
      <c r="E460" s="25"/>
      <c r="F460" s="24"/>
      <c r="G460" s="24"/>
      <c r="H460" s="9"/>
      <c r="I460" s="9"/>
    </row>
    <row r="461" spans="1:9" hidden="1">
      <c r="A461" s="334" t="s">
        <v>594</v>
      </c>
      <c r="B461" s="952" t="s">
        <v>1547</v>
      </c>
      <c r="C461" s="953"/>
      <c r="D461" s="953"/>
      <c r="E461" s="953"/>
      <c r="F461" s="953"/>
      <c r="G461" s="954"/>
      <c r="H461" s="9"/>
      <c r="I461" s="9"/>
    </row>
    <row r="462" spans="1:9" ht="31.5" hidden="1">
      <c r="A462" s="20" t="s">
        <v>592</v>
      </c>
      <c r="B462" s="41" t="s">
        <v>1546</v>
      </c>
      <c r="C462" s="24"/>
      <c r="D462" s="642"/>
      <c r="E462" s="25"/>
      <c r="F462" s="24"/>
      <c r="G462" s="24"/>
      <c r="H462" s="9"/>
      <c r="I462" s="9"/>
    </row>
    <row r="463" spans="1:9" ht="31.5" hidden="1">
      <c r="A463" s="20" t="s">
        <v>590</v>
      </c>
      <c r="B463" s="41" t="s">
        <v>1545</v>
      </c>
      <c r="C463" s="24"/>
      <c r="D463" s="642"/>
      <c r="E463" s="25"/>
      <c r="F463" s="24"/>
      <c r="G463" s="24"/>
      <c r="H463" s="9"/>
      <c r="I463" s="9"/>
    </row>
    <row r="464" spans="1:9" ht="31.5" hidden="1">
      <c r="A464" s="20" t="s">
        <v>588</v>
      </c>
      <c r="B464" s="37" t="s">
        <v>1544</v>
      </c>
      <c r="C464" s="24"/>
      <c r="D464" s="642"/>
      <c r="E464" s="25"/>
      <c r="F464" s="24"/>
      <c r="G464" s="24"/>
      <c r="H464" s="9"/>
      <c r="I464" s="9"/>
    </row>
    <row r="465" spans="1:9" ht="31.5" hidden="1">
      <c r="A465" s="20" t="s">
        <v>586</v>
      </c>
      <c r="B465" s="41" t="s">
        <v>1543</v>
      </c>
      <c r="C465" s="24"/>
      <c r="D465" s="642"/>
      <c r="E465" s="25"/>
      <c r="F465" s="24"/>
      <c r="G465" s="24"/>
      <c r="H465" s="9"/>
      <c r="I465" s="9"/>
    </row>
    <row r="466" spans="1:9" hidden="1">
      <c r="A466" s="334" t="s">
        <v>584</v>
      </c>
      <c r="B466" s="952" t="s">
        <v>583</v>
      </c>
      <c r="C466" s="953"/>
      <c r="D466" s="953"/>
      <c r="E466" s="953"/>
      <c r="F466" s="953"/>
      <c r="G466" s="954"/>
      <c r="H466" s="9"/>
      <c r="I466" s="9"/>
    </row>
    <row r="467" spans="1:9" ht="31.5" hidden="1">
      <c r="A467" s="20" t="s">
        <v>582</v>
      </c>
      <c r="B467" s="41" t="s">
        <v>1953</v>
      </c>
      <c r="C467" s="41"/>
      <c r="D467" s="642"/>
      <c r="E467" s="25"/>
      <c r="F467" s="24"/>
      <c r="G467" s="24"/>
      <c r="H467" s="9"/>
      <c r="I467" s="9"/>
    </row>
    <row r="468" spans="1:9" ht="31.5" hidden="1">
      <c r="A468" s="20" t="s">
        <v>580</v>
      </c>
      <c r="B468" s="41" t="s">
        <v>579</v>
      </c>
      <c r="C468" s="21"/>
      <c r="D468" s="642"/>
      <c r="E468" s="25"/>
      <c r="F468" s="24"/>
      <c r="G468" s="24"/>
      <c r="H468" s="9"/>
      <c r="I468" s="9"/>
    </row>
    <row r="469" spans="1:9" ht="30" hidden="1">
      <c r="A469" s="20" t="s">
        <v>578</v>
      </c>
      <c r="B469" s="16" t="s">
        <v>577</v>
      </c>
      <c r="C469" s="21"/>
      <c r="D469" s="642"/>
      <c r="E469" s="25"/>
      <c r="F469" s="24"/>
      <c r="G469" s="24"/>
      <c r="H469" s="9"/>
      <c r="I469" s="9"/>
    </row>
    <row r="470" spans="1:9" ht="63" hidden="1">
      <c r="A470" s="20" t="s">
        <v>576</v>
      </c>
      <c r="B470" s="28" t="s">
        <v>575</v>
      </c>
      <c r="C470" s="24"/>
      <c r="D470" s="642"/>
      <c r="E470" s="25"/>
      <c r="F470" s="24"/>
      <c r="G470" s="24"/>
      <c r="H470" s="9"/>
      <c r="I470" s="9"/>
    </row>
    <row r="471" spans="1:9" ht="33" customHeight="1">
      <c r="A471" s="18" t="s">
        <v>573</v>
      </c>
      <c r="B471" s="952" t="s">
        <v>1538</v>
      </c>
      <c r="C471" s="953"/>
      <c r="D471" s="953"/>
      <c r="E471" s="953"/>
      <c r="F471" s="953"/>
      <c r="G471" s="954"/>
      <c r="H471" s="347">
        <f>SUM(D472)</f>
        <v>2</v>
      </c>
      <c r="I471" s="347">
        <f>COUNT(D472)*2</f>
        <v>2</v>
      </c>
    </row>
    <row r="472" spans="1:9" ht="47.25">
      <c r="A472" s="18" t="s">
        <v>571</v>
      </c>
      <c r="B472" s="41" t="s">
        <v>570</v>
      </c>
      <c r="C472" s="41" t="s">
        <v>569</v>
      </c>
      <c r="D472" s="516">
        <v>2</v>
      </c>
      <c r="E472" s="25"/>
      <c r="F472" s="141" t="s">
        <v>120</v>
      </c>
      <c r="G472" s="23"/>
    </row>
    <row r="473" spans="1:9" ht="63" hidden="1">
      <c r="A473" s="20" t="s">
        <v>565</v>
      </c>
      <c r="B473" s="41" t="s">
        <v>1537</v>
      </c>
      <c r="C473" s="24"/>
      <c r="D473" s="642"/>
      <c r="E473" s="25"/>
      <c r="F473" s="24"/>
      <c r="G473" s="24"/>
      <c r="H473" s="9"/>
      <c r="I473" s="9"/>
    </row>
    <row r="474" spans="1:9" ht="47.25" hidden="1">
      <c r="A474" s="20" t="s">
        <v>551</v>
      </c>
      <c r="B474" s="41" t="s">
        <v>1536</v>
      </c>
      <c r="C474" s="24"/>
      <c r="D474" s="642"/>
      <c r="E474" s="25"/>
      <c r="F474" s="24"/>
      <c r="G474" s="24"/>
      <c r="H474" s="9"/>
      <c r="I474" s="9"/>
    </row>
    <row r="475" spans="1:9" ht="63" hidden="1">
      <c r="A475" s="20" t="s">
        <v>547</v>
      </c>
      <c r="B475" s="41" t="s">
        <v>546</v>
      </c>
      <c r="C475" s="24"/>
      <c r="D475" s="642"/>
      <c r="E475" s="25"/>
      <c r="F475" s="24"/>
      <c r="G475" s="24"/>
      <c r="H475" s="9"/>
      <c r="I475" s="9"/>
    </row>
    <row r="476" spans="1:9" ht="47.25" hidden="1">
      <c r="A476" s="20" t="s">
        <v>544</v>
      </c>
      <c r="B476" s="28" t="s">
        <v>543</v>
      </c>
      <c r="C476" s="24"/>
      <c r="D476" s="642"/>
      <c r="E476" s="25"/>
      <c r="F476" s="24"/>
      <c r="G476" s="24"/>
      <c r="H476" s="9"/>
      <c r="I476" s="9"/>
    </row>
    <row r="477" spans="1:9" ht="45" hidden="1">
      <c r="A477" s="20" t="s">
        <v>540</v>
      </c>
      <c r="B477" s="16" t="s">
        <v>539</v>
      </c>
      <c r="C477" s="24"/>
      <c r="D477" s="642"/>
      <c r="E477" s="25"/>
      <c r="F477" s="24"/>
      <c r="G477" s="24"/>
      <c r="H477" s="9"/>
      <c r="I477" s="9"/>
    </row>
    <row r="478" spans="1:9" hidden="1">
      <c r="A478" s="334" t="s">
        <v>530</v>
      </c>
      <c r="B478" s="952" t="s">
        <v>1535</v>
      </c>
      <c r="C478" s="953"/>
      <c r="D478" s="953"/>
      <c r="E478" s="953"/>
      <c r="F478" s="953"/>
      <c r="G478" s="954"/>
      <c r="H478" s="9"/>
      <c r="I478" s="9"/>
    </row>
    <row r="479" spans="1:9" ht="94.5" hidden="1">
      <c r="A479" s="20" t="s">
        <v>528</v>
      </c>
      <c r="B479" s="41" t="s">
        <v>1534</v>
      </c>
      <c r="C479" s="24"/>
      <c r="D479" s="642"/>
      <c r="E479" s="25"/>
      <c r="F479" s="24"/>
      <c r="G479" s="24"/>
      <c r="H479" s="9"/>
      <c r="I479" s="9"/>
    </row>
    <row r="480" spans="1:9" ht="47.25" hidden="1">
      <c r="A480" s="20" t="s">
        <v>526</v>
      </c>
      <c r="B480" s="41" t="s">
        <v>525</v>
      </c>
      <c r="C480" s="24"/>
      <c r="D480" s="642"/>
      <c r="E480" s="25"/>
      <c r="F480" s="24"/>
      <c r="G480" s="24"/>
      <c r="H480" s="9"/>
      <c r="I480" s="9"/>
    </row>
    <row r="481" spans="1:9" ht="63" hidden="1">
      <c r="A481" s="20" t="s">
        <v>524</v>
      </c>
      <c r="B481" s="41" t="s">
        <v>1533</v>
      </c>
      <c r="C481" s="24"/>
      <c r="D481" s="642"/>
      <c r="E481" s="25"/>
      <c r="F481" s="24"/>
      <c r="G481" s="24"/>
      <c r="H481" s="9"/>
      <c r="I481" s="9"/>
    </row>
    <row r="482" spans="1:9" ht="47.25" hidden="1">
      <c r="A482" s="20" t="s">
        <v>522</v>
      </c>
      <c r="B482" s="41" t="s">
        <v>521</v>
      </c>
      <c r="C482" s="24"/>
      <c r="D482" s="642"/>
      <c r="E482" s="25"/>
      <c r="F482" s="24"/>
      <c r="G482" s="24"/>
      <c r="H482" s="9"/>
      <c r="I482" s="9"/>
    </row>
    <row r="483" spans="1:9" hidden="1">
      <c r="A483" s="334" t="s">
        <v>520</v>
      </c>
      <c r="B483" s="952" t="s">
        <v>1527</v>
      </c>
      <c r="C483" s="953"/>
      <c r="D483" s="953"/>
      <c r="E483" s="953"/>
      <c r="F483" s="953"/>
      <c r="G483" s="954"/>
      <c r="H483" s="9"/>
      <c r="I483" s="9"/>
    </row>
    <row r="484" spans="1:9" ht="31.5" hidden="1">
      <c r="A484" s="20" t="s">
        <v>518</v>
      </c>
      <c r="B484" s="41" t="s">
        <v>1526</v>
      </c>
      <c r="C484" s="24"/>
      <c r="D484" s="642"/>
      <c r="E484" s="25"/>
      <c r="F484" s="24"/>
      <c r="G484" s="24"/>
      <c r="H484" s="9"/>
      <c r="I484" s="9"/>
    </row>
    <row r="485" spans="1:9" ht="63" hidden="1">
      <c r="A485" s="20" t="s">
        <v>516</v>
      </c>
      <c r="B485" s="41" t="s">
        <v>1524</v>
      </c>
      <c r="C485" s="24"/>
      <c r="D485" s="642"/>
      <c r="E485" s="25"/>
      <c r="F485" s="24"/>
      <c r="G485" s="24"/>
      <c r="H485" s="9"/>
      <c r="I485" s="9"/>
    </row>
    <row r="486" spans="1:9" ht="31.5" hidden="1">
      <c r="A486" s="20" t="s">
        <v>514</v>
      </c>
      <c r="B486" s="41" t="s">
        <v>513</v>
      </c>
      <c r="C486" s="24"/>
      <c r="D486" s="642"/>
      <c r="E486" s="25"/>
      <c r="F486" s="24"/>
      <c r="G486" s="24"/>
      <c r="H486" s="9"/>
      <c r="I486" s="9"/>
    </row>
    <row r="487" spans="1:9" ht="63" hidden="1">
      <c r="A487" s="20" t="s">
        <v>512</v>
      </c>
      <c r="B487" s="41" t="s">
        <v>1523</v>
      </c>
      <c r="C487" s="24"/>
      <c r="D487" s="642"/>
      <c r="E487" s="25"/>
      <c r="F487" s="24"/>
      <c r="G487" s="24"/>
      <c r="H487" s="9"/>
      <c r="I487" s="9"/>
    </row>
    <row r="488" spans="1:9" ht="47.25" hidden="1">
      <c r="A488" s="20" t="s">
        <v>510</v>
      </c>
      <c r="B488" s="41" t="s">
        <v>509</v>
      </c>
      <c r="C488" s="24"/>
      <c r="D488" s="642"/>
      <c r="E488" s="25"/>
      <c r="F488" s="24"/>
      <c r="G488" s="24"/>
      <c r="H488" s="9"/>
      <c r="I488" s="9"/>
    </row>
    <row r="489" spans="1:9" ht="30.75" customHeight="1">
      <c r="A489" s="328" t="s">
        <v>508</v>
      </c>
      <c r="B489" s="952" t="s">
        <v>507</v>
      </c>
      <c r="C489" s="953"/>
      <c r="D489" s="953"/>
      <c r="E489" s="953"/>
      <c r="F489" s="953"/>
      <c r="G489" s="954"/>
      <c r="H489" s="347">
        <f>SUM(D490:D499)</f>
        <v>20</v>
      </c>
      <c r="I489" s="347">
        <f>COUNT(D490:D499)*2</f>
        <v>20</v>
      </c>
    </row>
    <row r="490" spans="1:9" ht="31.5">
      <c r="A490" s="18" t="s">
        <v>506</v>
      </c>
      <c r="B490" s="37" t="s">
        <v>505</v>
      </c>
      <c r="C490" s="16" t="s">
        <v>1843</v>
      </c>
      <c r="D490" s="643">
        <v>2</v>
      </c>
      <c r="E490" s="13" t="s">
        <v>106</v>
      </c>
      <c r="F490" s="21"/>
      <c r="G490" s="23"/>
    </row>
    <row r="491" spans="1:9" ht="60">
      <c r="A491" s="18" t="s">
        <v>479</v>
      </c>
      <c r="B491" s="16" t="s">
        <v>478</v>
      </c>
      <c r="C491" s="21" t="s">
        <v>1842</v>
      </c>
      <c r="D491" s="643">
        <v>2</v>
      </c>
      <c r="E491" s="13" t="s">
        <v>106</v>
      </c>
      <c r="F491" s="12"/>
      <c r="G491" s="23"/>
    </row>
    <row r="492" spans="1:9" ht="31.5">
      <c r="A492" s="18" t="s">
        <v>477</v>
      </c>
      <c r="B492" s="37" t="s">
        <v>476</v>
      </c>
      <c r="C492" s="21" t="s">
        <v>1842</v>
      </c>
      <c r="D492" s="643">
        <v>2</v>
      </c>
      <c r="E492" s="13" t="s">
        <v>106</v>
      </c>
      <c r="F492" s="12"/>
      <c r="G492" s="23"/>
    </row>
    <row r="493" spans="1:9" ht="31.5">
      <c r="A493" s="18" t="s">
        <v>475</v>
      </c>
      <c r="B493" s="28" t="s">
        <v>5300</v>
      </c>
      <c r="C493" s="21" t="s">
        <v>1842</v>
      </c>
      <c r="D493" s="643">
        <v>2</v>
      </c>
      <c r="E493" s="13" t="s">
        <v>106</v>
      </c>
      <c r="F493" s="12"/>
      <c r="G493" s="23"/>
    </row>
    <row r="494" spans="1:9" ht="31.5">
      <c r="A494" s="18" t="s">
        <v>473</v>
      </c>
      <c r="B494" s="28" t="s">
        <v>5301</v>
      </c>
      <c r="C494" s="21" t="s">
        <v>1842</v>
      </c>
      <c r="D494" s="643">
        <v>2</v>
      </c>
      <c r="E494" s="13" t="s">
        <v>106</v>
      </c>
      <c r="F494" s="24"/>
      <c r="G494" s="24"/>
      <c r="H494" s="11"/>
      <c r="I494" s="11"/>
    </row>
    <row r="495" spans="1:9" ht="31.5">
      <c r="A495" s="18" t="s">
        <v>471</v>
      </c>
      <c r="B495" s="28" t="s">
        <v>5302</v>
      </c>
      <c r="C495" s="21" t="s">
        <v>1842</v>
      </c>
      <c r="D495" s="643">
        <v>2</v>
      </c>
      <c r="E495" s="13" t="s">
        <v>106</v>
      </c>
      <c r="F495" s="24"/>
      <c r="G495" s="24"/>
      <c r="H495" s="11"/>
      <c r="I495" s="11"/>
    </row>
    <row r="496" spans="1:9" ht="195">
      <c r="A496" s="18" t="s">
        <v>5303</v>
      </c>
      <c r="B496" s="30" t="s">
        <v>470</v>
      </c>
      <c r="C496" s="16" t="s">
        <v>1952</v>
      </c>
      <c r="D496" s="643">
        <v>2</v>
      </c>
      <c r="E496" s="25" t="s">
        <v>118</v>
      </c>
      <c r="F496" s="16" t="s">
        <v>1951</v>
      </c>
      <c r="G496" s="23"/>
    </row>
    <row r="497" spans="1:9" ht="45">
      <c r="A497" s="18"/>
      <c r="B497" s="37"/>
      <c r="C497" s="16" t="s">
        <v>1950</v>
      </c>
      <c r="D497" s="643">
        <v>2</v>
      </c>
      <c r="E497" s="25" t="s">
        <v>106</v>
      </c>
      <c r="F497" s="12" t="s">
        <v>1841</v>
      </c>
      <c r="G497" s="23"/>
    </row>
    <row r="498" spans="1:9" ht="90">
      <c r="A498" s="18"/>
      <c r="B498" s="37"/>
      <c r="C498" s="16" t="s">
        <v>1949</v>
      </c>
      <c r="D498" s="643">
        <v>2</v>
      </c>
      <c r="E498" s="25" t="s">
        <v>106</v>
      </c>
      <c r="F498" s="12" t="s">
        <v>1841</v>
      </c>
      <c r="G498" s="23"/>
    </row>
    <row r="499" spans="1:9" ht="45">
      <c r="A499" s="18"/>
      <c r="B499" s="37"/>
      <c r="C499" s="16" t="s">
        <v>1948</v>
      </c>
      <c r="D499" s="643">
        <v>2</v>
      </c>
      <c r="E499" s="25" t="s">
        <v>106</v>
      </c>
      <c r="F499" s="12" t="s">
        <v>1841</v>
      </c>
      <c r="G499" s="23"/>
    </row>
    <row r="500" spans="1:9" ht="31.5" hidden="1">
      <c r="A500" s="20" t="s">
        <v>468</v>
      </c>
      <c r="B500" s="37" t="s">
        <v>467</v>
      </c>
      <c r="C500" s="24"/>
      <c r="D500" s="642"/>
      <c r="E500" s="25"/>
      <c r="F500" s="24"/>
      <c r="G500" s="24"/>
      <c r="H500" s="9"/>
      <c r="I500" s="9"/>
    </row>
    <row r="501" spans="1:9" hidden="1">
      <c r="A501" s="334" t="s">
        <v>464</v>
      </c>
      <c r="B501" s="952" t="s">
        <v>1521</v>
      </c>
      <c r="C501" s="953"/>
      <c r="D501" s="953"/>
      <c r="E501" s="953"/>
      <c r="F501" s="953"/>
      <c r="G501" s="954"/>
      <c r="H501" s="9"/>
      <c r="I501" s="9"/>
    </row>
    <row r="502" spans="1:9" ht="31.5" hidden="1">
      <c r="A502" s="20" t="s">
        <v>462</v>
      </c>
      <c r="B502" s="37" t="s">
        <v>461</v>
      </c>
      <c r="C502" s="24"/>
      <c r="D502" s="642"/>
      <c r="E502" s="25"/>
      <c r="F502" s="24"/>
      <c r="G502" s="24"/>
      <c r="H502" s="9"/>
      <c r="I502" s="9"/>
    </row>
    <row r="503" spans="1:9" ht="31.5" hidden="1">
      <c r="A503" s="20" t="s">
        <v>460</v>
      </c>
      <c r="B503" s="37" t="s">
        <v>1520</v>
      </c>
      <c r="C503" s="24"/>
      <c r="D503" s="642"/>
      <c r="E503" s="25"/>
      <c r="F503" s="24"/>
      <c r="G503" s="24"/>
      <c r="H503" s="9"/>
      <c r="I503" s="9"/>
    </row>
    <row r="504" spans="1:9" ht="31.5" hidden="1">
      <c r="A504" s="20" t="s">
        <v>458</v>
      </c>
      <c r="B504" s="37" t="s">
        <v>1519</v>
      </c>
      <c r="C504" s="24"/>
      <c r="D504" s="642"/>
      <c r="E504" s="25"/>
      <c r="F504" s="24"/>
      <c r="G504" s="24"/>
      <c r="H504" s="9"/>
      <c r="I504" s="9"/>
    </row>
    <row r="505" spans="1:9" ht="31.5" hidden="1">
      <c r="A505" s="20" t="s">
        <v>456</v>
      </c>
      <c r="B505" s="37" t="s">
        <v>1518</v>
      </c>
      <c r="C505" s="24"/>
      <c r="D505" s="642"/>
      <c r="E505" s="25"/>
      <c r="F505" s="24"/>
      <c r="G505" s="24"/>
      <c r="H505" s="9"/>
      <c r="I505" s="9"/>
    </row>
    <row r="506" spans="1:9" ht="31.5" hidden="1">
      <c r="A506" s="20" t="s">
        <v>454</v>
      </c>
      <c r="B506" s="37" t="s">
        <v>1517</v>
      </c>
      <c r="C506" s="24"/>
      <c r="D506" s="642"/>
      <c r="E506" s="25"/>
      <c r="F506" s="24"/>
      <c r="G506" s="24"/>
      <c r="H506" s="9"/>
      <c r="I506" s="9"/>
    </row>
    <row r="507" spans="1:9" ht="31.5" hidden="1">
      <c r="A507" s="20" t="s">
        <v>452</v>
      </c>
      <c r="B507" s="37" t="s">
        <v>1516</v>
      </c>
      <c r="C507" s="24"/>
      <c r="D507" s="642"/>
      <c r="E507" s="25"/>
      <c r="F507" s="24"/>
      <c r="G507" s="24"/>
      <c r="H507" s="9"/>
      <c r="I507" s="9"/>
    </row>
    <row r="508" spans="1:9" hidden="1">
      <c r="A508" s="334" t="s">
        <v>450</v>
      </c>
      <c r="B508" s="952" t="s">
        <v>1515</v>
      </c>
      <c r="C508" s="953"/>
      <c r="D508" s="953"/>
      <c r="E508" s="953"/>
      <c r="F508" s="953"/>
      <c r="G508" s="954"/>
      <c r="H508" s="9"/>
      <c r="I508" s="9"/>
    </row>
    <row r="509" spans="1:9" ht="31.5" hidden="1">
      <c r="A509" s="20" t="s">
        <v>448</v>
      </c>
      <c r="B509" s="37" t="s">
        <v>1514</v>
      </c>
      <c r="C509" s="24"/>
      <c r="D509" s="642"/>
      <c r="E509" s="25"/>
      <c r="F509" s="24"/>
      <c r="G509" s="24"/>
      <c r="H509" s="9"/>
      <c r="I509" s="9"/>
    </row>
    <row r="510" spans="1:9" ht="31.5" hidden="1">
      <c r="A510" s="20" t="s">
        <v>436</v>
      </c>
      <c r="B510" s="37" t="s">
        <v>1513</v>
      </c>
      <c r="C510" s="24"/>
      <c r="D510" s="642"/>
      <c r="E510" s="25"/>
      <c r="F510" s="24"/>
      <c r="G510" s="24"/>
      <c r="H510" s="9"/>
      <c r="I510" s="9"/>
    </row>
    <row r="511" spans="1:9" ht="31.5" hidden="1">
      <c r="A511" s="20" t="s">
        <v>427</v>
      </c>
      <c r="B511" s="37" t="s">
        <v>1512</v>
      </c>
      <c r="C511" s="24"/>
      <c r="D511" s="642"/>
      <c r="E511" s="25"/>
      <c r="F511" s="24"/>
      <c r="G511" s="24"/>
      <c r="H511" s="9"/>
      <c r="I511" s="9"/>
    </row>
    <row r="512" spans="1:9" ht="31.5" hidden="1">
      <c r="A512" s="20" t="s">
        <v>418</v>
      </c>
      <c r="B512" s="37" t="s">
        <v>1511</v>
      </c>
      <c r="C512" s="24"/>
      <c r="D512" s="642"/>
      <c r="E512" s="25"/>
      <c r="F512" s="24"/>
      <c r="G512" s="24"/>
      <c r="H512" s="9"/>
      <c r="I512" s="9"/>
    </row>
    <row r="513" spans="1:9" hidden="1">
      <c r="A513" s="334" t="s">
        <v>412</v>
      </c>
      <c r="B513" s="952" t="s">
        <v>1510</v>
      </c>
      <c r="C513" s="953"/>
      <c r="D513" s="953"/>
      <c r="E513" s="953"/>
      <c r="F513" s="953"/>
      <c r="G513" s="954"/>
      <c r="H513" s="9"/>
      <c r="I513" s="9"/>
    </row>
    <row r="514" spans="1:9" ht="47.25" hidden="1">
      <c r="A514" s="20" t="s">
        <v>410</v>
      </c>
      <c r="B514" s="41" t="s">
        <v>1322</v>
      </c>
      <c r="C514" s="24"/>
      <c r="D514" s="642"/>
      <c r="E514" s="25"/>
      <c r="F514" s="24"/>
      <c r="G514" s="24"/>
      <c r="H514" s="9"/>
      <c r="I514" s="9"/>
    </row>
    <row r="515" spans="1:9" ht="47.25" hidden="1">
      <c r="A515" s="20" t="s">
        <v>402</v>
      </c>
      <c r="B515" s="41" t="s">
        <v>1318</v>
      </c>
      <c r="C515" s="24"/>
      <c r="D515" s="642"/>
      <c r="E515" s="25"/>
      <c r="F515" s="24"/>
      <c r="G515" s="24"/>
      <c r="H515" s="9"/>
      <c r="I515" s="9"/>
    </row>
    <row r="516" spans="1:9" ht="47.25" hidden="1">
      <c r="A516" s="20" t="s">
        <v>388</v>
      </c>
      <c r="B516" s="41" t="s">
        <v>1315</v>
      </c>
      <c r="C516" s="24"/>
      <c r="D516" s="642"/>
      <c r="E516" s="25"/>
      <c r="F516" s="24"/>
      <c r="G516" s="24"/>
      <c r="H516" s="9"/>
      <c r="I516" s="9"/>
    </row>
    <row r="517" spans="1:9" ht="47.25" hidden="1">
      <c r="A517" s="20" t="s">
        <v>373</v>
      </c>
      <c r="B517" s="41" t="s">
        <v>1312</v>
      </c>
      <c r="C517" s="24"/>
      <c r="D517" s="642"/>
      <c r="E517" s="25"/>
      <c r="F517" s="24"/>
      <c r="G517" s="24"/>
      <c r="H517" s="9"/>
      <c r="I517" s="9"/>
    </row>
    <row r="518" spans="1:9" ht="47.25" hidden="1">
      <c r="A518" s="20" t="s">
        <v>362</v>
      </c>
      <c r="B518" s="41" t="s">
        <v>1509</v>
      </c>
      <c r="C518" s="24"/>
      <c r="D518" s="642"/>
      <c r="E518" s="25"/>
      <c r="F518" s="24"/>
      <c r="G518" s="24"/>
      <c r="H518" s="9"/>
      <c r="I518" s="9"/>
    </row>
    <row r="519" spans="1:9" ht="47.25" hidden="1">
      <c r="A519" s="20" t="s">
        <v>360</v>
      </c>
      <c r="B519" s="41" t="s">
        <v>1299</v>
      </c>
      <c r="C519" s="24"/>
      <c r="D519" s="642"/>
      <c r="E519" s="25"/>
      <c r="F519" s="24"/>
      <c r="G519" s="24"/>
      <c r="H519" s="9"/>
      <c r="I519" s="9"/>
    </row>
    <row r="520" spans="1:9" ht="47.25" hidden="1">
      <c r="A520" s="20" t="s">
        <v>357</v>
      </c>
      <c r="B520" s="41" t="s">
        <v>1296</v>
      </c>
      <c r="C520" s="24"/>
      <c r="D520" s="642"/>
      <c r="E520" s="25"/>
      <c r="F520" s="24"/>
      <c r="G520" s="24"/>
      <c r="H520" s="9"/>
      <c r="I520" s="9"/>
    </row>
    <row r="521" spans="1:9" ht="78.75" hidden="1">
      <c r="A521" s="20" t="s">
        <v>354</v>
      </c>
      <c r="B521" s="41" t="s">
        <v>1508</v>
      </c>
      <c r="C521" s="24"/>
      <c r="D521" s="642"/>
      <c r="E521" s="25"/>
      <c r="F521" s="24"/>
      <c r="G521" s="24"/>
      <c r="H521" s="9"/>
      <c r="I521" s="9"/>
    </row>
    <row r="522" spans="1:9" ht="47.25" hidden="1">
      <c r="A522" s="20" t="s">
        <v>347</v>
      </c>
      <c r="B522" s="37" t="s">
        <v>1507</v>
      </c>
      <c r="C522" s="24"/>
      <c r="D522" s="642"/>
      <c r="E522" s="25"/>
      <c r="F522" s="24"/>
      <c r="G522" s="24"/>
      <c r="H522" s="9"/>
      <c r="I522" s="9"/>
    </row>
    <row r="523" spans="1:9" ht="47.25" hidden="1">
      <c r="A523" s="20" t="s">
        <v>344</v>
      </c>
      <c r="B523" s="41" t="s">
        <v>1506</v>
      </c>
      <c r="C523" s="24"/>
      <c r="D523" s="642"/>
      <c r="E523" s="25"/>
      <c r="F523" s="24"/>
      <c r="G523" s="24"/>
      <c r="H523" s="9"/>
      <c r="I523" s="9"/>
    </row>
    <row r="524" spans="1:9">
      <c r="A524" s="106"/>
      <c r="B524" s="951" t="s">
        <v>340</v>
      </c>
      <c r="C524" s="951"/>
      <c r="D524" s="951"/>
      <c r="E524" s="951"/>
      <c r="F524" s="951"/>
      <c r="G524" s="951"/>
      <c r="H524" s="347">
        <f>H525+H533+H545+H550+H561+H572</f>
        <v>104</v>
      </c>
      <c r="I524" s="347">
        <f>I525+I533+I545+I550+I561+I572</f>
        <v>104</v>
      </c>
    </row>
    <row r="525" spans="1:9" ht="38.25" customHeight="1">
      <c r="A525" s="328" t="s">
        <v>339</v>
      </c>
      <c r="B525" s="879" t="s">
        <v>1505</v>
      </c>
      <c r="C525" s="880"/>
      <c r="D525" s="880"/>
      <c r="E525" s="880"/>
      <c r="F525" s="880"/>
      <c r="G525" s="881"/>
      <c r="H525" s="347">
        <f>SUM(D528:D532)</f>
        <v>10</v>
      </c>
      <c r="I525" s="347">
        <f>COUNT(D528:D532)*2</f>
        <v>10</v>
      </c>
    </row>
    <row r="526" spans="1:9" ht="31.5" hidden="1">
      <c r="A526" s="48" t="s">
        <v>337</v>
      </c>
      <c r="B526" s="41" t="s">
        <v>1504</v>
      </c>
      <c r="C526" s="12"/>
      <c r="D526" s="644"/>
      <c r="E526" s="25"/>
      <c r="F526" s="12"/>
      <c r="G526" s="12"/>
      <c r="H526" s="9"/>
      <c r="I526" s="9"/>
    </row>
    <row r="527" spans="1:9" ht="47.25" hidden="1">
      <c r="A527" s="48" t="s">
        <v>335</v>
      </c>
      <c r="B527" s="41" t="s">
        <v>1503</v>
      </c>
      <c r="C527" s="24"/>
      <c r="D527" s="642"/>
      <c r="E527" s="25"/>
      <c r="F527" s="24"/>
      <c r="G527" s="12"/>
      <c r="H527" s="9"/>
      <c r="I527" s="9"/>
    </row>
    <row r="528" spans="1:9" ht="60">
      <c r="A528" s="43" t="s">
        <v>333</v>
      </c>
      <c r="B528" s="41" t="s">
        <v>1500</v>
      </c>
      <c r="C528" s="29" t="s">
        <v>1672</v>
      </c>
      <c r="D528" s="675">
        <v>2</v>
      </c>
      <c r="E528" s="13" t="s">
        <v>106</v>
      </c>
      <c r="F528" s="29" t="s">
        <v>1671</v>
      </c>
      <c r="G528" s="14"/>
    </row>
    <row r="529" spans="1:9" ht="31.5">
      <c r="A529" s="43" t="s">
        <v>331</v>
      </c>
      <c r="B529" s="41" t="s">
        <v>1499</v>
      </c>
      <c r="C529" s="22" t="s">
        <v>329</v>
      </c>
      <c r="D529" s="675">
        <v>2</v>
      </c>
      <c r="E529" s="13" t="s">
        <v>106</v>
      </c>
      <c r="F529" s="13" t="s">
        <v>1670</v>
      </c>
      <c r="G529" s="14"/>
    </row>
    <row r="530" spans="1:9" ht="30">
      <c r="A530" s="43"/>
      <c r="B530" s="41"/>
      <c r="C530" s="22" t="s">
        <v>327</v>
      </c>
      <c r="D530" s="675">
        <v>2</v>
      </c>
      <c r="E530" s="13" t="s">
        <v>106</v>
      </c>
      <c r="F530" s="13"/>
      <c r="G530" s="14"/>
    </row>
    <row r="531" spans="1:9" ht="47.25">
      <c r="A531" s="43" t="s">
        <v>326</v>
      </c>
      <c r="B531" s="41" t="s">
        <v>1498</v>
      </c>
      <c r="C531" s="56" t="s">
        <v>324</v>
      </c>
      <c r="D531" s="675">
        <v>2</v>
      </c>
      <c r="E531" s="13" t="s">
        <v>106</v>
      </c>
      <c r="F531" s="44" t="s">
        <v>323</v>
      </c>
      <c r="G531" s="14"/>
    </row>
    <row r="532" spans="1:9" ht="31.5">
      <c r="A532" s="43" t="s">
        <v>322</v>
      </c>
      <c r="B532" s="55" t="s">
        <v>1497</v>
      </c>
      <c r="C532" s="29" t="s">
        <v>320</v>
      </c>
      <c r="D532" s="675">
        <v>2</v>
      </c>
      <c r="E532" s="13" t="s">
        <v>106</v>
      </c>
      <c r="F532" s="12"/>
      <c r="G532" s="14"/>
    </row>
    <row r="533" spans="1:9">
      <c r="A533" s="328" t="s">
        <v>319</v>
      </c>
      <c r="B533" s="952" t="s">
        <v>1496</v>
      </c>
      <c r="C533" s="953"/>
      <c r="D533" s="953"/>
      <c r="E533" s="953"/>
      <c r="F533" s="953"/>
      <c r="G533" s="954"/>
      <c r="H533" s="347">
        <f>SUM(D534:D544)</f>
        <v>22</v>
      </c>
      <c r="I533" s="347">
        <f>COUNT(D534:D544)*2</f>
        <v>22</v>
      </c>
    </row>
    <row r="534" spans="1:9" ht="31.5">
      <c r="A534" s="43" t="s">
        <v>317</v>
      </c>
      <c r="B534" s="41" t="s">
        <v>316</v>
      </c>
      <c r="C534" s="22" t="s">
        <v>315</v>
      </c>
      <c r="D534" s="643">
        <v>2</v>
      </c>
      <c r="E534" s="13" t="s">
        <v>156</v>
      </c>
      <c r="F534" s="21" t="s">
        <v>314</v>
      </c>
      <c r="G534" s="14"/>
    </row>
    <row r="535" spans="1:9" ht="30">
      <c r="A535" s="43"/>
      <c r="B535" s="41"/>
      <c r="C535" s="22" t="s">
        <v>313</v>
      </c>
      <c r="D535" s="643">
        <v>2</v>
      </c>
      <c r="E535" s="13" t="s">
        <v>223</v>
      </c>
      <c r="F535" s="21" t="s">
        <v>312</v>
      </c>
      <c r="G535" s="14"/>
    </row>
    <row r="536" spans="1:9" ht="45">
      <c r="A536" s="43"/>
      <c r="B536" s="41"/>
      <c r="C536" s="22" t="s">
        <v>311</v>
      </c>
      <c r="D536" s="643">
        <v>2</v>
      </c>
      <c r="E536" s="13" t="s">
        <v>223</v>
      </c>
      <c r="F536" s="21" t="s">
        <v>310</v>
      </c>
      <c r="G536" s="14"/>
    </row>
    <row r="537" spans="1:9" ht="30">
      <c r="A537" s="43"/>
      <c r="B537" s="41"/>
      <c r="C537" s="22" t="s">
        <v>309</v>
      </c>
      <c r="D537" s="643">
        <v>2</v>
      </c>
      <c r="E537" s="13" t="s">
        <v>223</v>
      </c>
      <c r="F537" s="21" t="s">
        <v>308</v>
      </c>
      <c r="G537" s="14"/>
    </row>
    <row r="538" spans="1:9" ht="45">
      <c r="A538" s="43"/>
      <c r="B538" s="41"/>
      <c r="C538" s="22" t="s">
        <v>307</v>
      </c>
      <c r="D538" s="643">
        <v>2</v>
      </c>
      <c r="E538" s="13" t="s">
        <v>156</v>
      </c>
      <c r="F538" s="21" t="s">
        <v>306</v>
      </c>
      <c r="G538" s="14"/>
    </row>
    <row r="539" spans="1:9" ht="47.25">
      <c r="A539" s="43" t="s">
        <v>305</v>
      </c>
      <c r="B539" s="41" t="s">
        <v>1493</v>
      </c>
      <c r="C539" s="22" t="s">
        <v>303</v>
      </c>
      <c r="D539" s="643">
        <v>2</v>
      </c>
      <c r="E539" s="13" t="s">
        <v>110</v>
      </c>
      <c r="F539" s="21" t="s">
        <v>302</v>
      </c>
      <c r="G539" s="14"/>
    </row>
    <row r="540" spans="1:9" ht="30">
      <c r="A540" s="43"/>
      <c r="B540" s="12"/>
      <c r="C540" s="22" t="s">
        <v>301</v>
      </c>
      <c r="D540" s="643">
        <v>2</v>
      </c>
      <c r="E540" s="13" t="s">
        <v>118</v>
      </c>
      <c r="F540" s="13"/>
      <c r="G540" s="14"/>
    </row>
    <row r="541" spans="1:9" ht="30">
      <c r="A541" s="43"/>
      <c r="B541" s="12"/>
      <c r="C541" s="49" t="s">
        <v>1947</v>
      </c>
      <c r="D541" s="643">
        <v>2</v>
      </c>
      <c r="E541" s="13" t="s">
        <v>1171</v>
      </c>
      <c r="F541" s="12"/>
      <c r="G541" s="14"/>
    </row>
    <row r="542" spans="1:9" ht="45">
      <c r="A542" s="43"/>
      <c r="B542" s="12"/>
      <c r="C542" s="49" t="s">
        <v>1793</v>
      </c>
      <c r="D542" s="643">
        <v>2</v>
      </c>
      <c r="E542" s="13" t="s">
        <v>903</v>
      </c>
      <c r="F542" s="21" t="s">
        <v>1792</v>
      </c>
      <c r="G542" s="14"/>
    </row>
    <row r="543" spans="1:9" ht="31.5">
      <c r="A543" s="43" t="s">
        <v>300</v>
      </c>
      <c r="B543" s="41" t="s">
        <v>1492</v>
      </c>
      <c r="C543" s="22" t="s">
        <v>298</v>
      </c>
      <c r="D543" s="643">
        <v>2</v>
      </c>
      <c r="E543" s="13" t="s">
        <v>156</v>
      </c>
      <c r="F543" s="13"/>
      <c r="G543" s="14"/>
    </row>
    <row r="544" spans="1:9" ht="60">
      <c r="A544" s="43"/>
      <c r="B544" s="41"/>
      <c r="C544" s="16" t="s">
        <v>297</v>
      </c>
      <c r="D544" s="643">
        <v>2</v>
      </c>
      <c r="E544" s="25" t="s">
        <v>223</v>
      </c>
      <c r="F544" s="29" t="s">
        <v>296</v>
      </c>
      <c r="G544" s="14"/>
    </row>
    <row r="545" spans="1:9">
      <c r="A545" s="328" t="s">
        <v>295</v>
      </c>
      <c r="B545" s="952" t="s">
        <v>1489</v>
      </c>
      <c r="C545" s="953"/>
      <c r="D545" s="953"/>
      <c r="E545" s="953"/>
      <c r="F545" s="953"/>
      <c r="G545" s="954"/>
      <c r="H545" s="347">
        <f>SUM(D546:D549)</f>
        <v>8</v>
      </c>
      <c r="I545" s="347">
        <f>COUNT(D546:D549)*2</f>
        <v>8</v>
      </c>
    </row>
    <row r="546" spans="1:9" ht="47.25">
      <c r="A546" s="43" t="s">
        <v>293</v>
      </c>
      <c r="B546" s="41" t="s">
        <v>1488</v>
      </c>
      <c r="C546" s="21" t="s">
        <v>291</v>
      </c>
      <c r="D546" s="643">
        <v>2</v>
      </c>
      <c r="E546" s="13" t="s">
        <v>223</v>
      </c>
      <c r="F546" s="21" t="s">
        <v>1946</v>
      </c>
      <c r="G546" s="14"/>
    </row>
    <row r="547" spans="1:9" ht="15.75">
      <c r="A547" s="43"/>
      <c r="B547" s="34"/>
      <c r="C547" s="21" t="s">
        <v>290</v>
      </c>
      <c r="D547" s="643">
        <v>2</v>
      </c>
      <c r="E547" s="13" t="s">
        <v>223</v>
      </c>
      <c r="F547" s="12"/>
      <c r="G547" s="14"/>
    </row>
    <row r="548" spans="1:9" ht="31.5">
      <c r="A548" s="43" t="s">
        <v>289</v>
      </c>
      <c r="B548" s="41" t="s">
        <v>1484</v>
      </c>
      <c r="C548" s="29" t="s">
        <v>287</v>
      </c>
      <c r="D548" s="643">
        <v>2</v>
      </c>
      <c r="E548" s="13" t="s">
        <v>223</v>
      </c>
      <c r="F548" s="12"/>
      <c r="G548" s="14"/>
    </row>
    <row r="549" spans="1:9" ht="45">
      <c r="A549" s="43"/>
      <c r="B549" s="41"/>
      <c r="C549" s="29" t="s">
        <v>286</v>
      </c>
      <c r="D549" s="643">
        <v>2</v>
      </c>
      <c r="E549" s="13" t="s">
        <v>118</v>
      </c>
      <c r="F549" s="12"/>
      <c r="G549" s="14"/>
    </row>
    <row r="550" spans="1:9">
      <c r="A550" s="328" t="s">
        <v>285</v>
      </c>
      <c r="B550" s="952" t="s">
        <v>1483</v>
      </c>
      <c r="C550" s="953"/>
      <c r="D550" s="953"/>
      <c r="E550" s="953"/>
      <c r="F550" s="953"/>
      <c r="G550" s="954"/>
      <c r="H550" s="347">
        <f>SUM(D551:D560)</f>
        <v>20</v>
      </c>
      <c r="I550" s="347">
        <f>COUNT(D551:D560)*2</f>
        <v>20</v>
      </c>
    </row>
    <row r="551" spans="1:9" ht="90">
      <c r="A551" s="43" t="s">
        <v>283</v>
      </c>
      <c r="B551" s="16" t="s">
        <v>1482</v>
      </c>
      <c r="C551" s="54" t="s">
        <v>281</v>
      </c>
      <c r="D551" s="640">
        <v>2</v>
      </c>
      <c r="E551" s="13" t="s">
        <v>110</v>
      </c>
      <c r="F551" s="21" t="s">
        <v>1945</v>
      </c>
      <c r="G551" s="14"/>
    </row>
    <row r="552" spans="1:9" ht="90">
      <c r="A552" s="43"/>
      <c r="B552" s="49"/>
      <c r="C552" s="29" t="s">
        <v>279</v>
      </c>
      <c r="D552" s="640">
        <v>2</v>
      </c>
      <c r="E552" s="13" t="s">
        <v>110</v>
      </c>
      <c r="F552" s="21" t="s">
        <v>1944</v>
      </c>
      <c r="G552" s="14"/>
    </row>
    <row r="553" spans="1:9" ht="30">
      <c r="A553" s="43"/>
      <c r="B553" s="49"/>
      <c r="C553" s="16" t="s">
        <v>277</v>
      </c>
      <c r="D553" s="640">
        <v>2</v>
      </c>
      <c r="E553" s="13" t="s">
        <v>110</v>
      </c>
      <c r="F553" s="24" t="s">
        <v>276</v>
      </c>
      <c r="G553" s="14"/>
    </row>
    <row r="554" spans="1:9" ht="45">
      <c r="A554" s="43"/>
      <c r="B554" s="49"/>
      <c r="C554" s="16" t="s">
        <v>275</v>
      </c>
      <c r="D554" s="640">
        <v>2</v>
      </c>
      <c r="E554" s="13" t="s">
        <v>110</v>
      </c>
      <c r="F554" s="29" t="s">
        <v>274</v>
      </c>
      <c r="G554" s="14"/>
    </row>
    <row r="555" spans="1:9" ht="45">
      <c r="A555" s="43"/>
      <c r="B555" s="49"/>
      <c r="C555" s="29" t="s">
        <v>273</v>
      </c>
      <c r="D555" s="640">
        <v>2</v>
      </c>
      <c r="E555" s="13" t="s">
        <v>110</v>
      </c>
      <c r="F555" s="21" t="s">
        <v>272</v>
      </c>
      <c r="G555" s="14"/>
    </row>
    <row r="556" spans="1:9" ht="30">
      <c r="A556" s="43"/>
      <c r="B556" s="49"/>
      <c r="C556" s="53" t="s">
        <v>271</v>
      </c>
      <c r="D556" s="640">
        <v>2</v>
      </c>
      <c r="E556" s="13" t="s">
        <v>110</v>
      </c>
      <c r="F556" s="21"/>
      <c r="G556" s="14"/>
    </row>
    <row r="557" spans="1:9" ht="30">
      <c r="A557" s="43"/>
      <c r="B557" s="49"/>
      <c r="C557" s="49" t="s">
        <v>1943</v>
      </c>
      <c r="D557" s="640">
        <v>2</v>
      </c>
      <c r="E557" s="13" t="s">
        <v>110</v>
      </c>
      <c r="F557" s="21" t="s">
        <v>1942</v>
      </c>
      <c r="G557" s="14"/>
    </row>
    <row r="558" spans="1:9" ht="60">
      <c r="A558" s="43" t="s">
        <v>270</v>
      </c>
      <c r="B558" s="16" t="s">
        <v>1481</v>
      </c>
      <c r="C558" s="52" t="s">
        <v>268</v>
      </c>
      <c r="D558" s="640">
        <v>2</v>
      </c>
      <c r="E558" s="50" t="s">
        <v>223</v>
      </c>
      <c r="F558" s="16" t="s">
        <v>267</v>
      </c>
      <c r="G558" s="14"/>
    </row>
    <row r="559" spans="1:9" ht="45">
      <c r="A559" s="43"/>
      <c r="B559" s="49"/>
      <c r="C559" s="52" t="s">
        <v>266</v>
      </c>
      <c r="D559" s="640">
        <v>2</v>
      </c>
      <c r="E559" s="50" t="s">
        <v>223</v>
      </c>
      <c r="F559" s="16" t="s">
        <v>265</v>
      </c>
      <c r="G559" s="14"/>
    </row>
    <row r="560" spans="1:9" ht="30">
      <c r="A560" s="43"/>
      <c r="B560" s="200"/>
      <c r="C560" s="29" t="s">
        <v>264</v>
      </c>
      <c r="D560" s="640">
        <v>2</v>
      </c>
      <c r="E560" s="50" t="s">
        <v>223</v>
      </c>
      <c r="F560" s="16"/>
      <c r="G560" s="173"/>
    </row>
    <row r="561" spans="1:9" ht="18" customHeight="1">
      <c r="A561" s="328" t="s">
        <v>263</v>
      </c>
      <c r="B561" s="952" t="s">
        <v>262</v>
      </c>
      <c r="C561" s="953"/>
      <c r="D561" s="953"/>
      <c r="E561" s="953"/>
      <c r="F561" s="953"/>
      <c r="G561" s="954"/>
      <c r="H561" s="347">
        <f>SUM(D563:D570)</f>
        <v>16</v>
      </c>
      <c r="I561" s="347">
        <f>COUNT(D563:D570)*2</f>
        <v>16</v>
      </c>
    </row>
    <row r="562" spans="1:9" ht="30" hidden="1">
      <c r="A562" s="48" t="s">
        <v>261</v>
      </c>
      <c r="B562" s="16" t="s">
        <v>260</v>
      </c>
      <c r="C562" s="49"/>
      <c r="D562" s="644"/>
      <c r="E562" s="13"/>
      <c r="F562" s="21"/>
      <c r="G562" s="12"/>
      <c r="H562" s="9"/>
      <c r="I562" s="9"/>
    </row>
    <row r="563" spans="1:9" ht="45">
      <c r="A563" s="43" t="s">
        <v>255</v>
      </c>
      <c r="B563" s="16" t="s">
        <v>1474</v>
      </c>
      <c r="C563" s="22" t="s">
        <v>253</v>
      </c>
      <c r="D563" s="675">
        <v>2</v>
      </c>
      <c r="E563" s="13" t="s">
        <v>223</v>
      </c>
      <c r="F563" s="29" t="s">
        <v>1473</v>
      </c>
      <c r="G563" s="14"/>
    </row>
    <row r="564" spans="1:9" ht="45">
      <c r="A564" s="43"/>
      <c r="B564" s="49"/>
      <c r="C564" s="22" t="s">
        <v>251</v>
      </c>
      <c r="D564" s="675">
        <v>2</v>
      </c>
      <c r="E564" s="13" t="s">
        <v>223</v>
      </c>
      <c r="F564" s="29" t="s">
        <v>1941</v>
      </c>
      <c r="G564" s="14"/>
    </row>
    <row r="565" spans="1:9" ht="45">
      <c r="A565" s="43" t="s">
        <v>249</v>
      </c>
      <c r="B565" s="16" t="s">
        <v>1472</v>
      </c>
      <c r="C565" s="22" t="s">
        <v>247</v>
      </c>
      <c r="D565" s="675">
        <v>2</v>
      </c>
      <c r="E565" s="13" t="s">
        <v>106</v>
      </c>
      <c r="F565" s="13"/>
      <c r="G565" s="14"/>
    </row>
    <row r="566" spans="1:9" ht="30">
      <c r="A566" s="43"/>
      <c r="B566" s="49"/>
      <c r="C566" s="22" t="s">
        <v>246</v>
      </c>
      <c r="D566" s="675">
        <v>2</v>
      </c>
      <c r="E566" s="13" t="s">
        <v>106</v>
      </c>
      <c r="F566" s="13"/>
      <c r="G566" s="14"/>
    </row>
    <row r="567" spans="1:9" ht="45">
      <c r="A567" s="43"/>
      <c r="B567" s="49"/>
      <c r="C567" s="16" t="s">
        <v>245</v>
      </c>
      <c r="D567" s="675">
        <v>2</v>
      </c>
      <c r="E567" s="13" t="s">
        <v>106</v>
      </c>
      <c r="F567" s="13"/>
      <c r="G567" s="14"/>
    </row>
    <row r="568" spans="1:9" ht="30">
      <c r="A568" s="43"/>
      <c r="B568" s="49"/>
      <c r="C568" s="22" t="s">
        <v>244</v>
      </c>
      <c r="D568" s="675">
        <v>2</v>
      </c>
      <c r="E568" s="13" t="s">
        <v>223</v>
      </c>
      <c r="F568" s="29" t="s">
        <v>243</v>
      </c>
      <c r="G568" s="14"/>
    </row>
    <row r="569" spans="1:9" ht="60">
      <c r="A569" s="43"/>
      <c r="B569" s="49"/>
      <c r="C569" s="22" t="s">
        <v>242</v>
      </c>
      <c r="D569" s="675">
        <v>2</v>
      </c>
      <c r="E569" s="13" t="s">
        <v>223</v>
      </c>
      <c r="F569" s="29" t="s">
        <v>241</v>
      </c>
      <c r="G569" s="14"/>
    </row>
    <row r="570" spans="1:9" ht="45">
      <c r="A570" s="43" t="s">
        <v>240</v>
      </c>
      <c r="B570" s="16" t="s">
        <v>1468</v>
      </c>
      <c r="C570" s="21" t="s">
        <v>1467</v>
      </c>
      <c r="D570" s="675">
        <v>2</v>
      </c>
      <c r="E570" s="13" t="s">
        <v>223</v>
      </c>
      <c r="F570" s="12"/>
      <c r="G570" s="14"/>
    </row>
    <row r="571" spans="1:9" ht="15" hidden="1">
      <c r="A571" s="48" t="s">
        <v>1940</v>
      </c>
      <c r="B571" s="170"/>
      <c r="C571" s="199"/>
      <c r="D571" s="1045"/>
      <c r="E571" s="198"/>
      <c r="F571" s="197"/>
      <c r="G571" s="196"/>
      <c r="H571" s="9"/>
      <c r="I571" s="9"/>
    </row>
    <row r="572" spans="1:9">
      <c r="A572" s="328" t="s">
        <v>236</v>
      </c>
      <c r="B572" s="952" t="s">
        <v>235</v>
      </c>
      <c r="C572" s="953"/>
      <c r="D572" s="953"/>
      <c r="E572" s="953"/>
      <c r="F572" s="953"/>
      <c r="G572" s="954"/>
      <c r="H572" s="347">
        <f>SUM(D573:D586)</f>
        <v>28</v>
      </c>
      <c r="I572" s="347">
        <f>COUNT(D573:D586)*2</f>
        <v>28</v>
      </c>
    </row>
    <row r="573" spans="1:9" ht="31.5">
      <c r="A573" s="43" t="s">
        <v>234</v>
      </c>
      <c r="B573" s="34" t="s">
        <v>233</v>
      </c>
      <c r="C573" s="54" t="s">
        <v>232</v>
      </c>
      <c r="D573" s="680">
        <v>2</v>
      </c>
      <c r="E573" s="130" t="s">
        <v>156</v>
      </c>
      <c r="F573" s="54" t="s">
        <v>5229</v>
      </c>
      <c r="G573" s="23"/>
    </row>
    <row r="574" spans="1:9" ht="30">
      <c r="A574" s="43"/>
      <c r="B574" s="34"/>
      <c r="C574" s="29" t="s">
        <v>5230</v>
      </c>
      <c r="D574" s="680">
        <v>2</v>
      </c>
      <c r="E574" s="130" t="s">
        <v>156</v>
      </c>
      <c r="F574" s="130"/>
      <c r="G574" s="23"/>
    </row>
    <row r="575" spans="1:9" ht="120">
      <c r="A575" s="43"/>
      <c r="B575" s="34"/>
      <c r="C575" s="29" t="s">
        <v>5231</v>
      </c>
      <c r="D575" s="680">
        <v>2</v>
      </c>
      <c r="E575" s="130" t="s">
        <v>223</v>
      </c>
      <c r="F575" s="29" t="s">
        <v>5233</v>
      </c>
      <c r="G575" s="23"/>
    </row>
    <row r="576" spans="1:9" ht="105">
      <c r="A576" s="43"/>
      <c r="B576" s="34"/>
      <c r="C576" s="29" t="s">
        <v>5232</v>
      </c>
      <c r="D576" s="680">
        <v>2</v>
      </c>
      <c r="E576" s="130" t="s">
        <v>156</v>
      </c>
      <c r="F576" s="29" t="s">
        <v>5234</v>
      </c>
      <c r="G576" s="23"/>
    </row>
    <row r="577" spans="1:9" ht="45">
      <c r="A577" s="43"/>
      <c r="B577" s="34"/>
      <c r="C577" s="54" t="s">
        <v>230</v>
      </c>
      <c r="D577" s="680">
        <v>2</v>
      </c>
      <c r="E577" s="130" t="s">
        <v>156</v>
      </c>
      <c r="F577" s="54" t="s">
        <v>5235</v>
      </c>
      <c r="G577" s="23"/>
    </row>
    <row r="578" spans="1:9" ht="30">
      <c r="A578" s="43"/>
      <c r="B578" s="34"/>
      <c r="C578" s="22" t="s">
        <v>229</v>
      </c>
      <c r="D578" s="680">
        <v>2</v>
      </c>
      <c r="E578" s="130"/>
      <c r="F578" s="130"/>
      <c r="G578" s="23"/>
    </row>
    <row r="579" spans="1:9" ht="31.5">
      <c r="A579" s="43" t="s">
        <v>228</v>
      </c>
      <c r="B579" s="34" t="s">
        <v>227</v>
      </c>
      <c r="C579" s="22" t="s">
        <v>226</v>
      </c>
      <c r="D579" s="678">
        <v>2</v>
      </c>
      <c r="E579" s="281" t="s">
        <v>156</v>
      </c>
      <c r="F579" s="54" t="s">
        <v>5236</v>
      </c>
      <c r="G579" s="23"/>
    </row>
    <row r="580" spans="1:9" ht="165">
      <c r="A580" s="43"/>
      <c r="B580" s="34"/>
      <c r="C580" s="22" t="s">
        <v>5237</v>
      </c>
      <c r="D580" s="310">
        <v>2</v>
      </c>
      <c r="E580" s="281" t="s">
        <v>156</v>
      </c>
      <c r="F580" s="54" t="s">
        <v>5238</v>
      </c>
      <c r="G580" s="23"/>
    </row>
    <row r="581" spans="1:9" ht="45">
      <c r="A581" s="43"/>
      <c r="B581" s="34"/>
      <c r="C581" s="22" t="s">
        <v>224</v>
      </c>
      <c r="D581" s="310">
        <v>2</v>
      </c>
      <c r="E581" s="281" t="s">
        <v>110</v>
      </c>
      <c r="F581" s="54" t="s">
        <v>222</v>
      </c>
      <c r="G581" s="23"/>
    </row>
    <row r="582" spans="1:9" ht="60">
      <c r="A582" s="43"/>
      <c r="B582" s="34"/>
      <c r="C582" s="22" t="s">
        <v>221</v>
      </c>
      <c r="D582" s="310">
        <v>2</v>
      </c>
      <c r="E582" s="281" t="s">
        <v>118</v>
      </c>
      <c r="F582" s="54" t="s">
        <v>220</v>
      </c>
      <c r="G582" s="23"/>
    </row>
    <row r="583" spans="1:9" ht="60">
      <c r="A583" s="43"/>
      <c r="B583" s="34"/>
      <c r="C583" s="22" t="s">
        <v>5239</v>
      </c>
      <c r="D583" s="310">
        <v>2</v>
      </c>
      <c r="E583" s="13" t="s">
        <v>156</v>
      </c>
      <c r="F583" s="22" t="s">
        <v>5240</v>
      </c>
      <c r="G583" s="23"/>
    </row>
    <row r="584" spans="1:9" ht="31.5">
      <c r="A584" s="43" t="s">
        <v>219</v>
      </c>
      <c r="B584" s="34" t="s">
        <v>218</v>
      </c>
      <c r="C584" s="563" t="s">
        <v>217</v>
      </c>
      <c r="D584" s="680">
        <v>2</v>
      </c>
      <c r="E584" s="681" t="s">
        <v>110</v>
      </c>
      <c r="F584" s="13"/>
      <c r="G584" s="14"/>
    </row>
    <row r="585" spans="1:9" ht="45">
      <c r="A585" s="195"/>
      <c r="B585" s="194"/>
      <c r="C585" s="98" t="s">
        <v>216</v>
      </c>
      <c r="D585" s="680">
        <v>2</v>
      </c>
      <c r="E585" s="130"/>
      <c r="F585" s="13"/>
      <c r="G585" s="14"/>
    </row>
    <row r="586" spans="1:9" ht="30">
      <c r="A586" s="195"/>
      <c r="B586" s="194"/>
      <c r="C586" s="666" t="s">
        <v>5241</v>
      </c>
      <c r="D586" s="680">
        <v>2</v>
      </c>
      <c r="E586" s="130" t="s">
        <v>106</v>
      </c>
      <c r="F586" s="13"/>
      <c r="G586" s="14"/>
    </row>
    <row r="587" spans="1:9">
      <c r="A587" s="106"/>
      <c r="B587" s="951" t="s">
        <v>214</v>
      </c>
      <c r="C587" s="951"/>
      <c r="D587" s="951"/>
      <c r="E587" s="951"/>
      <c r="F587" s="951"/>
      <c r="G587" s="951"/>
      <c r="H587" s="347">
        <f>H588+H591+H595+H600+H618+H630+H635+H622+H639+H646</f>
        <v>78</v>
      </c>
      <c r="I587" s="347">
        <f>I588+I591+I595+I600+I618+I630+I635+I622+I639+I646</f>
        <v>78</v>
      </c>
    </row>
    <row r="588" spans="1:9">
      <c r="A588" s="328" t="s">
        <v>213</v>
      </c>
      <c r="B588" s="952" t="s">
        <v>212</v>
      </c>
      <c r="C588" s="953"/>
      <c r="D588" s="953"/>
      <c r="E588" s="953"/>
      <c r="F588" s="953"/>
      <c r="G588" s="954"/>
      <c r="H588" s="347">
        <f>SUM(D589)</f>
        <v>2</v>
      </c>
      <c r="I588" s="347">
        <f>COUNT(D589)*2</f>
        <v>2</v>
      </c>
    </row>
    <row r="589" spans="1:9" ht="63">
      <c r="A589" s="27" t="s">
        <v>211</v>
      </c>
      <c r="B589" s="41" t="s">
        <v>210</v>
      </c>
      <c r="C589" s="40" t="s">
        <v>209</v>
      </c>
      <c r="D589" s="516">
        <v>2</v>
      </c>
      <c r="E589" s="25" t="s">
        <v>106</v>
      </c>
      <c r="F589" s="24"/>
      <c r="G589" s="23"/>
    </row>
    <row r="590" spans="1:9" ht="30" hidden="1">
      <c r="A590" s="39" t="s">
        <v>208</v>
      </c>
      <c r="B590" s="16" t="s">
        <v>207</v>
      </c>
      <c r="C590" s="24"/>
      <c r="D590" s="642"/>
      <c r="E590" s="25"/>
      <c r="F590" s="24"/>
      <c r="G590" s="24"/>
      <c r="H590" s="9"/>
      <c r="I590" s="9"/>
    </row>
    <row r="591" spans="1:9">
      <c r="A591" s="328" t="s">
        <v>206</v>
      </c>
      <c r="B591" s="952" t="s">
        <v>1460</v>
      </c>
      <c r="C591" s="953"/>
      <c r="D591" s="953"/>
      <c r="E591" s="953"/>
      <c r="F591" s="953"/>
      <c r="G591" s="954"/>
      <c r="H591" s="347">
        <f>SUM(D592)</f>
        <v>2</v>
      </c>
      <c r="I591" s="347">
        <f>COUNT(D592)*2</f>
        <v>2</v>
      </c>
    </row>
    <row r="592" spans="1:9" ht="31.5">
      <c r="A592" s="27" t="s">
        <v>204</v>
      </c>
      <c r="B592" s="41" t="s">
        <v>1459</v>
      </c>
      <c r="C592" s="21" t="s">
        <v>1837</v>
      </c>
      <c r="D592" s="516">
        <v>2</v>
      </c>
      <c r="E592" s="25" t="s">
        <v>49</v>
      </c>
      <c r="F592" s="24"/>
      <c r="G592" s="23"/>
    </row>
    <row r="593" spans="1:9" ht="31.5" hidden="1">
      <c r="A593" s="39" t="s">
        <v>201</v>
      </c>
      <c r="B593" s="41" t="s">
        <v>1458</v>
      </c>
      <c r="C593" s="47"/>
      <c r="D593" s="642"/>
      <c r="E593" s="25"/>
      <c r="F593" s="24"/>
      <c r="G593" s="24"/>
      <c r="H593" s="9"/>
      <c r="I593" s="9"/>
    </row>
    <row r="594" spans="1:9" ht="47.25" hidden="1">
      <c r="A594" s="39" t="s">
        <v>199</v>
      </c>
      <c r="B594" s="41" t="s">
        <v>1457</v>
      </c>
      <c r="C594" s="47"/>
      <c r="D594" s="642"/>
      <c r="E594" s="25"/>
      <c r="F594" s="24"/>
      <c r="G594" s="24"/>
      <c r="H594" s="9"/>
      <c r="I594" s="9"/>
    </row>
    <row r="595" spans="1:9">
      <c r="A595" s="328" t="s">
        <v>197</v>
      </c>
      <c r="B595" s="952" t="s">
        <v>1456</v>
      </c>
      <c r="C595" s="953"/>
      <c r="D595" s="953"/>
      <c r="E595" s="953"/>
      <c r="F595" s="953"/>
      <c r="G595" s="954"/>
      <c r="H595" s="347">
        <f>SUM(D596:D599)</f>
        <v>6</v>
      </c>
      <c r="I595" s="347">
        <f>COUNT(D596:D599)*2</f>
        <v>6</v>
      </c>
    </row>
    <row r="596" spans="1:9" ht="90">
      <c r="A596" s="18" t="s">
        <v>195</v>
      </c>
      <c r="B596" s="41" t="s">
        <v>1455</v>
      </c>
      <c r="C596" s="38" t="s">
        <v>193</v>
      </c>
      <c r="D596" s="516">
        <v>2</v>
      </c>
      <c r="E596" s="25" t="s">
        <v>106</v>
      </c>
      <c r="F596" s="24"/>
      <c r="G596" s="23"/>
    </row>
    <row r="597" spans="1:9" ht="47.25" hidden="1">
      <c r="A597" s="20" t="s">
        <v>191</v>
      </c>
      <c r="B597" s="41" t="s">
        <v>1454</v>
      </c>
      <c r="C597" s="24"/>
      <c r="D597" s="642"/>
      <c r="E597" s="25"/>
      <c r="F597" s="24"/>
      <c r="G597" s="24"/>
      <c r="H597" s="9"/>
      <c r="I597" s="9"/>
    </row>
    <row r="598" spans="1:9" ht="47.25">
      <c r="A598" s="18" t="s">
        <v>188</v>
      </c>
      <c r="B598" s="67" t="s">
        <v>1453</v>
      </c>
      <c r="C598" s="34" t="s">
        <v>186</v>
      </c>
      <c r="D598" s="516">
        <v>2</v>
      </c>
      <c r="E598" s="25" t="s">
        <v>106</v>
      </c>
      <c r="F598" s="24"/>
      <c r="G598" s="23"/>
    </row>
    <row r="599" spans="1:9" ht="47.25">
      <c r="A599" s="18"/>
      <c r="B599" s="8"/>
      <c r="C599" s="34" t="s">
        <v>185</v>
      </c>
      <c r="D599" s="516">
        <v>2</v>
      </c>
      <c r="E599" s="25" t="s">
        <v>118</v>
      </c>
      <c r="F599" s="24"/>
      <c r="G599" s="23"/>
    </row>
    <row r="600" spans="1:9">
      <c r="A600" s="328" t="s">
        <v>184</v>
      </c>
      <c r="B600" s="952" t="s">
        <v>1452</v>
      </c>
      <c r="C600" s="953"/>
      <c r="D600" s="953"/>
      <c r="E600" s="953"/>
      <c r="F600" s="953"/>
      <c r="G600" s="954"/>
      <c r="H600" s="347">
        <f>SUM(D601:D617)</f>
        <v>34</v>
      </c>
      <c r="I600" s="347">
        <f>COUNT(D601:D617)*2</f>
        <v>34</v>
      </c>
    </row>
    <row r="601" spans="1:9" ht="45">
      <c r="A601" s="18" t="s">
        <v>182</v>
      </c>
      <c r="B601" s="41" t="s">
        <v>181</v>
      </c>
      <c r="C601" s="31" t="s">
        <v>180</v>
      </c>
      <c r="D601" s="516">
        <v>2</v>
      </c>
      <c r="E601" s="25" t="s">
        <v>49</v>
      </c>
      <c r="F601" s="24"/>
      <c r="G601" s="23"/>
    </row>
    <row r="602" spans="1:9" ht="30">
      <c r="A602" s="18"/>
      <c r="B602" s="34"/>
      <c r="C602" s="22" t="s">
        <v>179</v>
      </c>
      <c r="D602" s="516">
        <v>2</v>
      </c>
      <c r="E602" s="25" t="s">
        <v>178</v>
      </c>
      <c r="F602" s="24"/>
      <c r="G602" s="23"/>
    </row>
    <row r="603" spans="1:9" ht="47.25">
      <c r="A603" s="18" t="s">
        <v>177</v>
      </c>
      <c r="B603" s="41" t="s">
        <v>176</v>
      </c>
      <c r="C603" s="31" t="s">
        <v>1939</v>
      </c>
      <c r="D603" s="516">
        <v>2</v>
      </c>
      <c r="E603" s="25" t="s">
        <v>49</v>
      </c>
      <c r="F603" s="24"/>
      <c r="G603" s="23"/>
    </row>
    <row r="604" spans="1:9" ht="45">
      <c r="A604" s="18"/>
      <c r="B604" s="41"/>
      <c r="C604" s="16" t="s">
        <v>1938</v>
      </c>
      <c r="D604" s="516">
        <v>2</v>
      </c>
      <c r="E604" s="25" t="s">
        <v>49</v>
      </c>
      <c r="F604" s="24"/>
      <c r="G604" s="23"/>
    </row>
    <row r="605" spans="1:9" ht="60">
      <c r="A605" s="18"/>
      <c r="B605" s="41"/>
      <c r="C605" s="16" t="s">
        <v>1451</v>
      </c>
      <c r="D605" s="516">
        <v>2</v>
      </c>
      <c r="E605" s="25" t="s">
        <v>49</v>
      </c>
      <c r="F605" s="24"/>
      <c r="G605" s="23"/>
    </row>
    <row r="606" spans="1:9" ht="60">
      <c r="A606" s="18"/>
      <c r="B606" s="41"/>
      <c r="C606" s="21" t="s">
        <v>1937</v>
      </c>
      <c r="D606" s="516">
        <v>2</v>
      </c>
      <c r="E606" s="25" t="s">
        <v>49</v>
      </c>
      <c r="F606" s="24"/>
      <c r="G606" s="23"/>
    </row>
    <row r="607" spans="1:9" ht="75">
      <c r="A607" s="18"/>
      <c r="B607" s="41"/>
      <c r="C607" s="21" t="s">
        <v>1936</v>
      </c>
      <c r="D607" s="516">
        <v>2</v>
      </c>
      <c r="E607" s="25" t="s">
        <v>49</v>
      </c>
      <c r="F607" s="24"/>
      <c r="G607" s="23"/>
    </row>
    <row r="608" spans="1:9" ht="45">
      <c r="A608" s="18"/>
      <c r="B608" s="41"/>
      <c r="C608" s="21" t="s">
        <v>1935</v>
      </c>
      <c r="D608" s="516">
        <v>2</v>
      </c>
      <c r="E608" s="25" t="s">
        <v>49</v>
      </c>
      <c r="F608" s="24"/>
      <c r="G608" s="23"/>
    </row>
    <row r="609" spans="1:9" ht="60">
      <c r="A609" s="18"/>
      <c r="B609" s="41"/>
      <c r="C609" s="21" t="s">
        <v>1934</v>
      </c>
      <c r="D609" s="516">
        <v>2</v>
      </c>
      <c r="E609" s="25" t="s">
        <v>49</v>
      </c>
      <c r="F609" s="24"/>
      <c r="G609" s="23"/>
    </row>
    <row r="610" spans="1:9" ht="75">
      <c r="A610" s="18"/>
      <c r="B610" s="41"/>
      <c r="C610" s="21" t="s">
        <v>1933</v>
      </c>
      <c r="D610" s="516">
        <v>2</v>
      </c>
      <c r="E610" s="25" t="s">
        <v>49</v>
      </c>
      <c r="F610" s="24"/>
      <c r="G610" s="23"/>
    </row>
    <row r="611" spans="1:9" ht="45">
      <c r="A611" s="18"/>
      <c r="B611" s="41"/>
      <c r="C611" s="21" t="s">
        <v>1932</v>
      </c>
      <c r="D611" s="516">
        <v>2</v>
      </c>
      <c r="E611" s="25" t="s">
        <v>49</v>
      </c>
      <c r="F611" s="24"/>
      <c r="G611" s="23"/>
    </row>
    <row r="612" spans="1:9" ht="60">
      <c r="A612" s="18"/>
      <c r="B612" s="61"/>
      <c r="C612" s="29" t="s">
        <v>1790</v>
      </c>
      <c r="D612" s="516">
        <v>2</v>
      </c>
      <c r="E612" s="25" t="s">
        <v>49</v>
      </c>
      <c r="F612" s="24"/>
      <c r="G612" s="23"/>
    </row>
    <row r="613" spans="1:9" ht="60">
      <c r="A613" s="18"/>
      <c r="B613" s="41"/>
      <c r="C613" s="21" t="s">
        <v>1931</v>
      </c>
      <c r="D613" s="516">
        <v>2</v>
      </c>
      <c r="E613" s="25" t="s">
        <v>49</v>
      </c>
      <c r="F613" s="24"/>
      <c r="G613" s="23"/>
    </row>
    <row r="614" spans="1:9" ht="60">
      <c r="A614" s="18"/>
      <c r="B614" s="41"/>
      <c r="C614" s="21" t="s">
        <v>1930</v>
      </c>
      <c r="D614" s="516">
        <v>2</v>
      </c>
      <c r="E614" s="25" t="s">
        <v>49</v>
      </c>
      <c r="F614" s="24"/>
      <c r="G614" s="23"/>
    </row>
    <row r="615" spans="1:9" ht="45">
      <c r="A615" s="18"/>
      <c r="B615" s="41"/>
      <c r="C615" s="21" t="s">
        <v>1929</v>
      </c>
      <c r="D615" s="516">
        <v>2</v>
      </c>
      <c r="E615" s="25" t="s">
        <v>49</v>
      </c>
      <c r="F615" s="24"/>
      <c r="G615" s="23"/>
    </row>
    <row r="616" spans="1:9" ht="31.5">
      <c r="A616" s="18" t="s">
        <v>162</v>
      </c>
      <c r="B616" s="41" t="s">
        <v>1450</v>
      </c>
      <c r="C616" s="21" t="s">
        <v>1661</v>
      </c>
      <c r="D616" s="516">
        <v>2</v>
      </c>
      <c r="E616" s="25" t="s">
        <v>106</v>
      </c>
      <c r="F616" s="24"/>
      <c r="G616" s="23"/>
    </row>
    <row r="617" spans="1:9" ht="195">
      <c r="A617" s="18" t="s">
        <v>159</v>
      </c>
      <c r="B617" s="41" t="s">
        <v>158</v>
      </c>
      <c r="C617" s="193" t="s">
        <v>157</v>
      </c>
      <c r="D617" s="516">
        <v>2</v>
      </c>
      <c r="E617" s="25" t="s">
        <v>156</v>
      </c>
      <c r="F617" s="81" t="s">
        <v>1928</v>
      </c>
      <c r="G617" s="23"/>
    </row>
    <row r="618" spans="1:9">
      <c r="A618" s="328" t="s">
        <v>154</v>
      </c>
      <c r="B618" s="952" t="s">
        <v>1449</v>
      </c>
      <c r="C618" s="953"/>
      <c r="D618" s="953"/>
      <c r="E618" s="953"/>
      <c r="F618" s="953"/>
      <c r="G618" s="954"/>
      <c r="H618" s="347">
        <f>SUM(D619:D621)</f>
        <v>6</v>
      </c>
      <c r="I618" s="347">
        <f>COUNT(D619:D621)*2</f>
        <v>6</v>
      </c>
    </row>
    <row r="619" spans="1:9" ht="31.5">
      <c r="A619" s="18" t="s">
        <v>152</v>
      </c>
      <c r="B619" s="41" t="s">
        <v>1448</v>
      </c>
      <c r="C619" s="21" t="s">
        <v>150</v>
      </c>
      <c r="D619" s="516">
        <v>2</v>
      </c>
      <c r="E619" s="25" t="s">
        <v>106</v>
      </c>
      <c r="F619" s="24"/>
      <c r="G619" s="23"/>
    </row>
    <row r="620" spans="1:9" ht="47.25">
      <c r="A620" s="18" t="s">
        <v>149</v>
      </c>
      <c r="B620" s="41" t="s">
        <v>1447</v>
      </c>
      <c r="C620" s="29" t="s">
        <v>147</v>
      </c>
      <c r="D620" s="516">
        <v>2</v>
      </c>
      <c r="E620" s="25" t="s">
        <v>106</v>
      </c>
      <c r="F620" s="24"/>
      <c r="G620" s="23"/>
    </row>
    <row r="621" spans="1:9" ht="31.5">
      <c r="A621" s="18" t="s">
        <v>146</v>
      </c>
      <c r="B621" s="41" t="s">
        <v>1446</v>
      </c>
      <c r="C621" s="22" t="s">
        <v>144</v>
      </c>
      <c r="D621" s="516">
        <v>2</v>
      </c>
      <c r="E621" s="25" t="s">
        <v>106</v>
      </c>
      <c r="F621" s="24"/>
      <c r="G621" s="23"/>
    </row>
    <row r="622" spans="1:9">
      <c r="A622" s="328" t="s">
        <v>143</v>
      </c>
      <c r="B622" s="952" t="s">
        <v>142</v>
      </c>
      <c r="C622" s="953"/>
      <c r="D622" s="953"/>
      <c r="E622" s="953"/>
      <c r="F622" s="953"/>
      <c r="G622" s="954"/>
      <c r="H622" s="347">
        <f>SUM(D623:D629)</f>
        <v>14</v>
      </c>
      <c r="I622" s="347">
        <f>COUNT(D623:D629)*2</f>
        <v>14</v>
      </c>
    </row>
    <row r="623" spans="1:9" ht="31.5">
      <c r="A623" s="18" t="s">
        <v>141</v>
      </c>
      <c r="B623" s="41" t="s">
        <v>140</v>
      </c>
      <c r="C623" s="29" t="s">
        <v>139</v>
      </c>
      <c r="D623" s="516">
        <v>2</v>
      </c>
      <c r="E623" s="25" t="s">
        <v>120</v>
      </c>
      <c r="F623" s="24"/>
      <c r="G623" s="23"/>
    </row>
    <row r="624" spans="1:9" ht="31.5">
      <c r="A624" s="18" t="s">
        <v>138</v>
      </c>
      <c r="B624" s="28" t="s">
        <v>137</v>
      </c>
      <c r="C624" s="29" t="s">
        <v>136</v>
      </c>
      <c r="D624" s="516">
        <v>2</v>
      </c>
      <c r="E624" s="25" t="s">
        <v>120</v>
      </c>
      <c r="F624" s="24"/>
      <c r="G624" s="23"/>
    </row>
    <row r="625" spans="1:9" ht="30">
      <c r="A625" s="18"/>
      <c r="B625" s="34"/>
      <c r="C625" s="33" t="s">
        <v>135</v>
      </c>
      <c r="D625" s="516">
        <v>2</v>
      </c>
      <c r="E625" s="25" t="s">
        <v>120</v>
      </c>
      <c r="F625" s="24"/>
      <c r="G625" s="23"/>
    </row>
    <row r="626" spans="1:9" ht="30">
      <c r="A626" s="18"/>
      <c r="B626" s="34"/>
      <c r="C626" s="29" t="s">
        <v>1789</v>
      </c>
      <c r="D626" s="516">
        <v>2</v>
      </c>
      <c r="E626" s="25" t="s">
        <v>120</v>
      </c>
      <c r="F626" s="24"/>
      <c r="G626" s="23"/>
    </row>
    <row r="627" spans="1:9" ht="47.25">
      <c r="A627" s="18" t="s">
        <v>134</v>
      </c>
      <c r="B627" s="67" t="s">
        <v>133</v>
      </c>
      <c r="C627" s="31" t="s">
        <v>132</v>
      </c>
      <c r="D627" s="516">
        <v>2</v>
      </c>
      <c r="E627" s="25" t="s">
        <v>120</v>
      </c>
      <c r="F627" s="24"/>
      <c r="G627" s="23"/>
    </row>
    <row r="628" spans="1:9" ht="47.25">
      <c r="A628" s="18" t="s">
        <v>131</v>
      </c>
      <c r="B628" s="41" t="s">
        <v>130</v>
      </c>
      <c r="C628" s="12" t="s">
        <v>129</v>
      </c>
      <c r="D628" s="516">
        <v>2</v>
      </c>
      <c r="E628" s="25" t="s">
        <v>120</v>
      </c>
      <c r="F628" s="24"/>
      <c r="G628" s="23"/>
    </row>
    <row r="629" spans="1:9" ht="47.25">
      <c r="A629" s="18" t="s">
        <v>128</v>
      </c>
      <c r="B629" s="28" t="s">
        <v>127</v>
      </c>
      <c r="C629" s="29" t="s">
        <v>126</v>
      </c>
      <c r="D629" s="516">
        <v>2</v>
      </c>
      <c r="E629" s="25" t="s">
        <v>120</v>
      </c>
      <c r="F629" s="24"/>
      <c r="G629" s="23"/>
    </row>
    <row r="630" spans="1:9" ht="18.75" customHeight="1">
      <c r="A630" s="328" t="s">
        <v>125</v>
      </c>
      <c r="B630" s="960" t="s">
        <v>5134</v>
      </c>
      <c r="C630" s="960"/>
      <c r="D630" s="960"/>
      <c r="E630" s="960"/>
      <c r="F630" s="960"/>
      <c r="G630" s="960"/>
      <c r="H630" s="347">
        <f>SUM(D632:D634)</f>
        <v>6</v>
      </c>
      <c r="I630" s="347">
        <f>COUNT(D632:D634)*2</f>
        <v>6</v>
      </c>
    </row>
    <row r="631" spans="1:9" ht="15.75" hidden="1">
      <c r="A631" s="20" t="s">
        <v>123</v>
      </c>
      <c r="B631" s="41" t="s">
        <v>122</v>
      </c>
      <c r="C631" s="24"/>
      <c r="D631" s="642"/>
      <c r="E631" s="25"/>
      <c r="F631" s="24"/>
      <c r="G631" s="24"/>
      <c r="H631" s="9"/>
      <c r="I631" s="9"/>
    </row>
    <row r="632" spans="1:9" ht="120">
      <c r="A632" s="27" t="s">
        <v>117</v>
      </c>
      <c r="B632" s="29" t="s">
        <v>5144</v>
      </c>
      <c r="C632" s="29" t="s">
        <v>5145</v>
      </c>
      <c r="D632" s="515">
        <v>2</v>
      </c>
      <c r="E632" s="25" t="s">
        <v>106</v>
      </c>
      <c r="F632" s="29" t="s">
        <v>5146</v>
      </c>
      <c r="G632" s="23"/>
    </row>
    <row r="633" spans="1:9" ht="90">
      <c r="A633" s="27" t="s">
        <v>5147</v>
      </c>
      <c r="B633" s="29" t="s">
        <v>5148</v>
      </c>
      <c r="C633" s="29" t="s">
        <v>5149</v>
      </c>
      <c r="D633" s="515">
        <v>2</v>
      </c>
      <c r="E633" s="25" t="s">
        <v>106</v>
      </c>
      <c r="F633" s="29" t="s">
        <v>5150</v>
      </c>
      <c r="G633" s="23"/>
    </row>
    <row r="634" spans="1:9" ht="135">
      <c r="A634" s="27" t="s">
        <v>5155</v>
      </c>
      <c r="B634" s="29" t="s">
        <v>5156</v>
      </c>
      <c r="C634" s="29" t="s">
        <v>5157</v>
      </c>
      <c r="D634" s="515">
        <v>2</v>
      </c>
      <c r="E634" s="25" t="s">
        <v>106</v>
      </c>
      <c r="F634" s="29" t="s">
        <v>5158</v>
      </c>
      <c r="G634" s="23"/>
    </row>
    <row r="635" spans="1:9">
      <c r="A635" s="328" t="s">
        <v>116</v>
      </c>
      <c r="B635" s="952" t="s">
        <v>1445</v>
      </c>
      <c r="C635" s="953"/>
      <c r="D635" s="953"/>
      <c r="E635" s="953"/>
      <c r="F635" s="953"/>
      <c r="G635" s="954"/>
      <c r="H635" s="347">
        <f>SUM(D636:D638)</f>
        <v>6</v>
      </c>
      <c r="I635" s="347">
        <f>COUNT(D636:D638)*2</f>
        <v>6</v>
      </c>
    </row>
    <row r="636" spans="1:9" ht="31.5">
      <c r="A636" s="18" t="s">
        <v>114</v>
      </c>
      <c r="B636" s="30" t="s">
        <v>1444</v>
      </c>
      <c r="C636" s="22" t="s">
        <v>5242</v>
      </c>
      <c r="D636" s="515">
        <v>2</v>
      </c>
      <c r="E636" s="25" t="s">
        <v>110</v>
      </c>
      <c r="F636" s="25" t="s">
        <v>5243</v>
      </c>
      <c r="G636" s="36"/>
    </row>
    <row r="637" spans="1:9" ht="30">
      <c r="A637" s="111"/>
      <c r="B637" s="112"/>
      <c r="C637" s="22" t="s">
        <v>5258</v>
      </c>
      <c r="D637" s="515">
        <v>2</v>
      </c>
      <c r="E637" s="25" t="s">
        <v>110</v>
      </c>
      <c r="F637" s="25" t="s">
        <v>5259</v>
      </c>
      <c r="G637" s="36"/>
    </row>
    <row r="638" spans="1:9" ht="31.5">
      <c r="A638" s="18" t="s">
        <v>108</v>
      </c>
      <c r="B638" s="30" t="s">
        <v>1442</v>
      </c>
      <c r="C638" s="25" t="s">
        <v>5313</v>
      </c>
      <c r="D638" s="515">
        <v>2</v>
      </c>
      <c r="E638" s="25" t="s">
        <v>106</v>
      </c>
      <c r="F638" s="22" t="s">
        <v>5260</v>
      </c>
      <c r="G638" s="36"/>
    </row>
    <row r="639" spans="1:9" ht="15.75" hidden="1">
      <c r="A639" s="20" t="s">
        <v>5160</v>
      </c>
      <c r="B639" s="970" t="s">
        <v>5244</v>
      </c>
      <c r="C639" s="970"/>
      <c r="D639" s="970"/>
      <c r="E639" s="970"/>
      <c r="F639" s="970"/>
      <c r="G639" s="970"/>
      <c r="H639" s="9">
        <f>SUM(D640:D645)</f>
        <v>0</v>
      </c>
      <c r="I639" s="9">
        <f>COUNT(D640:D645)*2</f>
        <v>0</v>
      </c>
    </row>
    <row r="640" spans="1:9" ht="45" hidden="1">
      <c r="A640" s="20" t="s">
        <v>5162</v>
      </c>
      <c r="B640" s="21" t="s">
        <v>5163</v>
      </c>
      <c r="C640" s="21"/>
      <c r="D640" s="516"/>
      <c r="E640" s="21"/>
      <c r="F640" s="21"/>
      <c r="G640" s="21"/>
      <c r="H640" s="9"/>
      <c r="I640" s="9"/>
    </row>
    <row r="641" spans="1:9" ht="45" hidden="1">
      <c r="A641" s="20" t="s">
        <v>5166</v>
      </c>
      <c r="B641" s="21" t="s">
        <v>5167</v>
      </c>
      <c r="C641" s="21"/>
      <c r="D641" s="515"/>
      <c r="E641" s="21"/>
      <c r="F641" s="21"/>
      <c r="G641" s="21"/>
      <c r="H641" s="9"/>
      <c r="I641" s="9"/>
    </row>
    <row r="642" spans="1:9" ht="45" hidden="1">
      <c r="A642" s="20" t="s">
        <v>5170</v>
      </c>
      <c r="B642" s="21" t="s">
        <v>5171</v>
      </c>
      <c r="C642" s="21"/>
      <c r="D642" s="515"/>
      <c r="E642" s="21"/>
      <c r="F642" s="21"/>
      <c r="G642" s="21"/>
      <c r="H642" s="9"/>
      <c r="I642" s="9"/>
    </row>
    <row r="643" spans="1:9" ht="75" hidden="1">
      <c r="A643" s="20" t="s">
        <v>5174</v>
      </c>
      <c r="B643" s="21" t="s">
        <v>5175</v>
      </c>
      <c r="C643" s="21"/>
      <c r="D643" s="515"/>
      <c r="E643" s="21"/>
      <c r="F643" s="21"/>
      <c r="G643" s="21"/>
      <c r="H643" s="9"/>
      <c r="I643" s="9"/>
    </row>
    <row r="644" spans="1:9" ht="30" hidden="1">
      <c r="A644" s="20" t="s">
        <v>5178</v>
      </c>
      <c r="B644" s="21" t="s">
        <v>5179</v>
      </c>
      <c r="C644" s="21"/>
      <c r="D644" s="515"/>
      <c r="E644" s="21"/>
      <c r="F644" s="21"/>
      <c r="G644" s="21"/>
      <c r="H644" s="9"/>
      <c r="I644" s="9"/>
    </row>
    <row r="645" spans="1:9" ht="30" hidden="1">
      <c r="A645" s="20" t="s">
        <v>5182</v>
      </c>
      <c r="B645" s="21" t="s">
        <v>5183</v>
      </c>
      <c r="C645" s="21"/>
      <c r="D645" s="515"/>
      <c r="E645" s="21"/>
      <c r="F645" s="21"/>
      <c r="G645" s="21"/>
      <c r="H645" s="9"/>
      <c r="I645" s="9"/>
    </row>
    <row r="646" spans="1:9" ht="15.75">
      <c r="A646" s="18" t="s">
        <v>5186</v>
      </c>
      <c r="B646" s="971" t="s">
        <v>5187</v>
      </c>
      <c r="C646" s="971"/>
      <c r="D646" s="971"/>
      <c r="E646" s="971"/>
      <c r="F646" s="971"/>
      <c r="G646" s="971"/>
      <c r="H646" s="11">
        <f>SUM(D647:D656)</f>
        <v>2</v>
      </c>
      <c r="I646" s="11">
        <f>COUNT(D647:D656)*2</f>
        <v>2</v>
      </c>
    </row>
    <row r="647" spans="1:9" ht="75" hidden="1">
      <c r="A647" s="20" t="s">
        <v>5245</v>
      </c>
      <c r="B647" s="21" t="s">
        <v>5189</v>
      </c>
      <c r="C647" s="630"/>
      <c r="D647" s="630"/>
      <c r="E647" s="630"/>
      <c r="F647" s="630"/>
      <c r="G647" s="630"/>
      <c r="H647" s="9"/>
      <c r="I647" s="9"/>
    </row>
    <row r="648" spans="1:9" ht="60" hidden="1">
      <c r="A648" s="20" t="s">
        <v>5246</v>
      </c>
      <c r="B648" s="21" t="s">
        <v>5193</v>
      </c>
      <c r="C648" s="630"/>
      <c r="D648" s="630"/>
      <c r="E648" s="630"/>
      <c r="F648" s="630"/>
      <c r="G648" s="630"/>
      <c r="H648" s="9"/>
      <c r="I648" s="9"/>
    </row>
    <row r="649" spans="1:9" ht="60" hidden="1">
      <c r="A649" s="20" t="s">
        <v>5247</v>
      </c>
      <c r="B649" s="21" t="s">
        <v>5197</v>
      </c>
      <c r="C649" s="630"/>
      <c r="D649" s="630"/>
      <c r="E649" s="630"/>
      <c r="F649" s="630"/>
      <c r="G649" s="630"/>
      <c r="H649" s="9"/>
      <c r="I649" s="9"/>
    </row>
    <row r="650" spans="1:9" ht="45" hidden="1">
      <c r="A650" s="20" t="s">
        <v>5248</v>
      </c>
      <c r="B650" s="21" t="s">
        <v>5201</v>
      </c>
      <c r="C650" s="630"/>
      <c r="D650" s="630"/>
      <c r="E650" s="630"/>
      <c r="F650" s="630"/>
      <c r="G650" s="630"/>
      <c r="H650" s="9"/>
      <c r="I650" s="9"/>
    </row>
    <row r="651" spans="1:9" ht="45" hidden="1">
      <c r="A651" s="20" t="s">
        <v>5249</v>
      </c>
      <c r="B651" s="21" t="s">
        <v>5205</v>
      </c>
      <c r="C651" s="630"/>
      <c r="D651" s="630"/>
      <c r="E651" s="630"/>
      <c r="F651" s="630"/>
      <c r="G651" s="630"/>
      <c r="H651" s="9"/>
      <c r="I651" s="9"/>
    </row>
    <row r="652" spans="1:9" ht="90">
      <c r="A652" s="18" t="s">
        <v>5250</v>
      </c>
      <c r="B652" s="29" t="s">
        <v>5274</v>
      </c>
      <c r="C652" s="29" t="s">
        <v>5252</v>
      </c>
      <c r="D652" s="515">
        <v>2</v>
      </c>
      <c r="E652" s="25" t="s">
        <v>106</v>
      </c>
      <c r="F652" s="29" t="s">
        <v>5253</v>
      </c>
      <c r="G652" s="36"/>
      <c r="H652" s="11"/>
      <c r="I652" s="11"/>
    </row>
    <row r="653" spans="1:9" ht="75" hidden="1">
      <c r="A653" s="20" t="s">
        <v>5254</v>
      </c>
      <c r="B653" s="21" t="s">
        <v>5213</v>
      </c>
      <c r="C653" s="21"/>
      <c r="D653" s="515"/>
      <c r="E653" s="25"/>
      <c r="F653" s="21"/>
      <c r="G653" s="36"/>
      <c r="H653" s="9"/>
      <c r="I653" s="9"/>
    </row>
    <row r="654" spans="1:9" ht="30" hidden="1">
      <c r="A654" s="20" t="s">
        <v>5255</v>
      </c>
      <c r="B654" s="21" t="s">
        <v>5217</v>
      </c>
      <c r="C654" s="21"/>
      <c r="D654" s="515"/>
      <c r="E654" s="25"/>
      <c r="F654" s="21"/>
      <c r="G654" s="36"/>
      <c r="H654" s="9"/>
      <c r="I654" s="9"/>
    </row>
    <row r="655" spans="1:9" ht="30" hidden="1">
      <c r="A655" s="20" t="s">
        <v>5256</v>
      </c>
      <c r="B655" s="21" t="s">
        <v>5221</v>
      </c>
      <c r="C655" s="21"/>
      <c r="D655" s="515"/>
      <c r="E655" s="25"/>
      <c r="F655" s="21"/>
      <c r="G655" s="36"/>
      <c r="H655" s="9"/>
      <c r="I655" s="9"/>
    </row>
    <row r="656" spans="1:9" ht="60" hidden="1">
      <c r="A656" s="20" t="s">
        <v>5257</v>
      </c>
      <c r="B656" s="21" t="s">
        <v>5225</v>
      </c>
      <c r="C656" s="21"/>
      <c r="D656" s="515"/>
      <c r="E656" s="25"/>
      <c r="F656" s="21"/>
      <c r="G656" s="36"/>
      <c r="H656" s="9"/>
      <c r="I656" s="9"/>
    </row>
    <row r="657" spans="1:9">
      <c r="A657" s="106"/>
      <c r="B657" s="951" t="s">
        <v>1441</v>
      </c>
      <c r="C657" s="951"/>
      <c r="D657" s="951"/>
      <c r="E657" s="951"/>
      <c r="F657" s="951"/>
      <c r="G657" s="951"/>
      <c r="H657" s="347">
        <f>H658+H664+H674+H680</f>
        <v>36</v>
      </c>
      <c r="I657" s="347">
        <f>I658+I664+I674+I680</f>
        <v>36</v>
      </c>
    </row>
    <row r="658" spans="1:9" ht="18.399999999999999" customHeight="1">
      <c r="A658" s="328" t="s">
        <v>104</v>
      </c>
      <c r="B658" s="952" t="s">
        <v>103</v>
      </c>
      <c r="C658" s="958"/>
      <c r="D658" s="958"/>
      <c r="E658" s="958"/>
      <c r="F658" s="958"/>
      <c r="G658" s="959"/>
      <c r="H658" s="347">
        <f>SUM(D659:D662)</f>
        <v>8</v>
      </c>
      <c r="I658" s="347">
        <f>COUNT(D659:D662)*2</f>
        <v>8</v>
      </c>
    </row>
    <row r="659" spans="1:9" ht="30">
      <c r="A659" s="27" t="s">
        <v>102</v>
      </c>
      <c r="B659" s="44" t="s">
        <v>101</v>
      </c>
      <c r="C659" s="35" t="s">
        <v>1927</v>
      </c>
      <c r="D659" s="1046">
        <v>2</v>
      </c>
      <c r="E659" s="71" t="s">
        <v>49</v>
      </c>
      <c r="F659" s="35"/>
      <c r="G659" s="186"/>
    </row>
    <row r="660" spans="1:9" ht="15">
      <c r="A660" s="27"/>
      <c r="B660" s="44"/>
      <c r="C660" s="44" t="s">
        <v>1926</v>
      </c>
      <c r="D660" s="1046">
        <v>2</v>
      </c>
      <c r="E660" s="71" t="s">
        <v>49</v>
      </c>
      <c r="F660" s="44"/>
      <c r="G660" s="186"/>
    </row>
    <row r="661" spans="1:9" ht="30">
      <c r="A661" s="27" t="s">
        <v>94</v>
      </c>
      <c r="B661" s="44" t="s">
        <v>93</v>
      </c>
      <c r="C661" s="190" t="s">
        <v>1925</v>
      </c>
      <c r="D661" s="1046">
        <v>2</v>
      </c>
      <c r="E661" s="71" t="s">
        <v>49</v>
      </c>
      <c r="F661" s="188"/>
      <c r="G661" s="186"/>
    </row>
    <row r="662" spans="1:9" ht="15">
      <c r="A662" s="27"/>
      <c r="B662" s="44"/>
      <c r="C662" s="192" t="s">
        <v>1836</v>
      </c>
      <c r="D662" s="1046">
        <v>2</v>
      </c>
      <c r="E662" s="71" t="s">
        <v>49</v>
      </c>
      <c r="F662" s="188"/>
      <c r="G662" s="186"/>
    </row>
    <row r="663" spans="1:9" ht="45" hidden="1">
      <c r="A663" s="39" t="s">
        <v>91</v>
      </c>
      <c r="B663" s="16" t="s">
        <v>90</v>
      </c>
      <c r="C663" s="73"/>
      <c r="D663" s="1047"/>
      <c r="E663" s="89"/>
      <c r="F663" s="191"/>
      <c r="G663" s="12"/>
      <c r="H663" s="9"/>
      <c r="I663" s="9"/>
    </row>
    <row r="664" spans="1:9" ht="16.149999999999999" customHeight="1">
      <c r="A664" s="328" t="s">
        <v>89</v>
      </c>
      <c r="B664" s="952" t="s">
        <v>88</v>
      </c>
      <c r="C664" s="958"/>
      <c r="D664" s="958"/>
      <c r="E664" s="958"/>
      <c r="F664" s="958"/>
      <c r="G664" s="959"/>
      <c r="H664" s="347">
        <f>SUM(D665:D672)</f>
        <v>16</v>
      </c>
      <c r="I664" s="347">
        <f>COUNT(D665:D672)*2</f>
        <v>16</v>
      </c>
    </row>
    <row r="665" spans="1:9" ht="30">
      <c r="A665" s="27" t="s">
        <v>87</v>
      </c>
      <c r="B665" s="44" t="s">
        <v>86</v>
      </c>
      <c r="C665" s="35" t="s">
        <v>1924</v>
      </c>
      <c r="D665" s="1046">
        <v>2</v>
      </c>
      <c r="E665" s="71" t="s">
        <v>49</v>
      </c>
      <c r="F665" s="188"/>
      <c r="G665" s="186"/>
    </row>
    <row r="666" spans="1:9" ht="15">
      <c r="A666" s="27"/>
      <c r="B666" s="44"/>
      <c r="C666" s="190" t="s">
        <v>1835</v>
      </c>
      <c r="D666" s="1046">
        <v>2</v>
      </c>
      <c r="E666" s="71" t="s">
        <v>49</v>
      </c>
      <c r="F666" s="188"/>
      <c r="G666" s="186"/>
    </row>
    <row r="667" spans="1:9" ht="15">
      <c r="A667" s="27"/>
      <c r="B667" s="44"/>
      <c r="C667" s="190" t="s">
        <v>1834</v>
      </c>
      <c r="D667" s="1046">
        <v>2</v>
      </c>
      <c r="E667" s="71" t="s">
        <v>49</v>
      </c>
      <c r="F667" s="188"/>
      <c r="G667" s="186"/>
    </row>
    <row r="668" spans="1:9" ht="15">
      <c r="A668" s="27"/>
      <c r="B668" s="44"/>
      <c r="C668" s="44" t="s">
        <v>1660</v>
      </c>
      <c r="D668" s="1046">
        <v>2</v>
      </c>
      <c r="E668" s="71" t="s">
        <v>49</v>
      </c>
      <c r="F668" s="188"/>
      <c r="G668" s="186"/>
    </row>
    <row r="669" spans="1:9" ht="15">
      <c r="A669" s="27"/>
      <c r="B669" s="44"/>
      <c r="C669" s="189" t="s">
        <v>1923</v>
      </c>
      <c r="D669" s="1046">
        <v>2</v>
      </c>
      <c r="E669" s="71" t="s">
        <v>49</v>
      </c>
      <c r="F669" s="188"/>
      <c r="G669" s="186"/>
    </row>
    <row r="670" spans="1:9" ht="29.25">
      <c r="A670" s="27"/>
      <c r="B670" s="44"/>
      <c r="C670" s="35" t="s">
        <v>1922</v>
      </c>
      <c r="D670" s="1046">
        <v>2</v>
      </c>
      <c r="E670" s="71" t="s">
        <v>49</v>
      </c>
      <c r="F670" s="187" t="s">
        <v>1921</v>
      </c>
      <c r="G670" s="186"/>
    </row>
    <row r="671" spans="1:9" ht="15">
      <c r="A671" s="27"/>
      <c r="B671" s="44"/>
      <c r="C671" s="35" t="s">
        <v>1920</v>
      </c>
      <c r="D671" s="1046">
        <v>2</v>
      </c>
      <c r="E671" s="71" t="s">
        <v>49</v>
      </c>
      <c r="F671" s="187"/>
      <c r="G671" s="186"/>
    </row>
    <row r="672" spans="1:9" ht="30">
      <c r="A672" s="27"/>
      <c r="B672" s="16"/>
      <c r="C672" s="135" t="s">
        <v>1919</v>
      </c>
      <c r="D672" s="1046">
        <v>2</v>
      </c>
      <c r="E672" s="71" t="s">
        <v>49</v>
      </c>
      <c r="F672" s="185"/>
      <c r="G672" s="14"/>
    </row>
    <row r="673" spans="1:9" ht="45" hidden="1">
      <c r="A673" s="39" t="s">
        <v>74</v>
      </c>
      <c r="B673" s="16" t="s">
        <v>73</v>
      </c>
      <c r="C673"/>
      <c r="D673" s="1047"/>
      <c r="E673" s="89"/>
      <c r="F673" s="184"/>
      <c r="G673" s="12"/>
      <c r="H673" s="9"/>
      <c r="I673" s="9"/>
    </row>
    <row r="674" spans="1:9" ht="19.899999999999999" customHeight="1">
      <c r="A674" s="328" t="s">
        <v>72</v>
      </c>
      <c r="B674" s="952" t="s">
        <v>71</v>
      </c>
      <c r="C674" s="958"/>
      <c r="D674" s="958"/>
      <c r="E674" s="958"/>
      <c r="F674" s="958"/>
      <c r="G674" s="959"/>
      <c r="H674" s="347">
        <f>SUM(D675:D678)</f>
        <v>8</v>
      </c>
      <c r="I674" s="347">
        <f>COUNT(D675:D678)*2</f>
        <v>8</v>
      </c>
    </row>
    <row r="675" spans="1:9" ht="30">
      <c r="A675" s="27" t="s">
        <v>70</v>
      </c>
      <c r="B675" s="16" t="s">
        <v>69</v>
      </c>
      <c r="C675" s="47" t="s">
        <v>1918</v>
      </c>
      <c r="D675" s="1048">
        <v>2</v>
      </c>
      <c r="E675" s="89" t="s">
        <v>49</v>
      </c>
      <c r="F675" s="185" t="s">
        <v>1917</v>
      </c>
      <c r="G675" s="14"/>
    </row>
    <row r="676" spans="1:9" ht="30">
      <c r="A676" s="27"/>
      <c r="B676" s="16"/>
      <c r="C676" s="185" t="s">
        <v>1916</v>
      </c>
      <c r="D676" s="1048">
        <v>2</v>
      </c>
      <c r="E676" s="89" t="s">
        <v>49</v>
      </c>
      <c r="F676" s="185" t="s">
        <v>1915</v>
      </c>
      <c r="G676" s="14"/>
    </row>
    <row r="677" spans="1:9" ht="30">
      <c r="A677" s="27"/>
      <c r="B677" s="16"/>
      <c r="C677" s="185" t="s">
        <v>1914</v>
      </c>
      <c r="D677" s="1048">
        <v>2</v>
      </c>
      <c r="E677" s="89" t="s">
        <v>49</v>
      </c>
      <c r="F677" s="185" t="s">
        <v>1913</v>
      </c>
      <c r="G677" s="14"/>
    </row>
    <row r="678" spans="1:9" ht="45">
      <c r="A678" s="27"/>
      <c r="B678" s="16"/>
      <c r="C678" s="150" t="s">
        <v>1833</v>
      </c>
      <c r="D678" s="1048">
        <v>2</v>
      </c>
      <c r="E678" s="89" t="s">
        <v>49</v>
      </c>
      <c r="F678" s="47" t="s">
        <v>1912</v>
      </c>
      <c r="G678" s="14"/>
    </row>
    <row r="679" spans="1:9" ht="45" hidden="1">
      <c r="A679" s="39" t="s">
        <v>62</v>
      </c>
      <c r="B679" s="16" t="s">
        <v>61</v>
      </c>
      <c r="C679" s="47"/>
      <c r="D679" s="1047"/>
      <c r="E679" s="89"/>
      <c r="F679" s="1"/>
      <c r="G679" s="12"/>
      <c r="H679" s="9"/>
      <c r="I679" s="9"/>
    </row>
    <row r="680" spans="1:9" ht="19.899999999999999" customHeight="1">
      <c r="A680" s="328" t="s">
        <v>60</v>
      </c>
      <c r="B680" s="952" t="s">
        <v>59</v>
      </c>
      <c r="C680" s="958"/>
      <c r="D680" s="958"/>
      <c r="E680" s="958"/>
      <c r="F680" s="958"/>
      <c r="G680" s="959"/>
      <c r="H680" s="347">
        <f>SUM(D681:D682)</f>
        <v>4</v>
      </c>
      <c r="I680" s="347">
        <f>COUNT(D681:D682)*2</f>
        <v>4</v>
      </c>
    </row>
    <row r="681" spans="1:9" ht="30">
      <c r="A681" s="27" t="s">
        <v>58</v>
      </c>
      <c r="B681" s="16" t="s">
        <v>57</v>
      </c>
      <c r="C681" s="160" t="s">
        <v>1655</v>
      </c>
      <c r="D681" s="1048">
        <v>2</v>
      </c>
      <c r="E681" s="89" t="s">
        <v>49</v>
      </c>
      <c r="F681" s="184"/>
      <c r="G681" s="14"/>
    </row>
    <row r="682" spans="1:9" ht="15">
      <c r="A682" s="27"/>
      <c r="B682" s="16"/>
      <c r="C682" s="73" t="s">
        <v>1787</v>
      </c>
      <c r="D682" s="1048">
        <v>2</v>
      </c>
      <c r="E682" s="89" t="s">
        <v>49</v>
      </c>
      <c r="F682" s="184"/>
      <c r="G682" s="14"/>
    </row>
    <row r="683" spans="1:9" ht="45" hidden="1">
      <c r="A683" s="39" t="s">
        <v>48</v>
      </c>
      <c r="B683" s="16" t="s">
        <v>47</v>
      </c>
      <c r="C683" s="160"/>
      <c r="D683" s="1047"/>
      <c r="E683" s="89"/>
      <c r="F683" s="184"/>
      <c r="G683" s="12"/>
      <c r="H683" s="9"/>
      <c r="I683" s="9"/>
    </row>
    <row r="684" spans="1:9">
      <c r="A684" s="336"/>
      <c r="B684" s="474"/>
      <c r="C684" s="9"/>
      <c r="D684" s="522"/>
      <c r="F684" s="9"/>
    </row>
    <row r="685" spans="1:9">
      <c r="A685" s="575"/>
      <c r="B685" s="641"/>
      <c r="C685" s="509"/>
      <c r="D685" s="519"/>
      <c r="E685" s="509"/>
      <c r="F685" s="509"/>
      <c r="G685" s="509"/>
    </row>
    <row r="686" spans="1:9">
      <c r="B686" s="508"/>
      <c r="C686" s="11"/>
      <c r="D686" s="1049"/>
      <c r="E686" s="509"/>
      <c r="F686" s="509"/>
      <c r="G686" s="509"/>
    </row>
    <row r="687" spans="1:9">
      <c r="B687" s="508" t="s">
        <v>46</v>
      </c>
      <c r="C687" s="11" t="s">
        <v>17</v>
      </c>
      <c r="D687" s="1049" t="s">
        <v>1786</v>
      </c>
      <c r="E687" s="509"/>
      <c r="F687" s="509"/>
      <c r="G687" s="509"/>
    </row>
    <row r="688" spans="1:9">
      <c r="A688" s="337" t="s">
        <v>42</v>
      </c>
      <c r="B688" s="508">
        <f>H43</f>
        <v>28</v>
      </c>
      <c r="C688" s="11">
        <f>I43</f>
        <v>28</v>
      </c>
      <c r="D688" s="1050">
        <f>IF(D696=0,0,B688/C688)</f>
        <v>1</v>
      </c>
      <c r="E688" s="509"/>
      <c r="F688" s="509"/>
      <c r="G688" s="509"/>
    </row>
    <row r="689" spans="1:7">
      <c r="A689" s="337" t="s">
        <v>40</v>
      </c>
      <c r="B689" s="508">
        <f>H105</f>
        <v>58</v>
      </c>
      <c r="C689" s="11">
        <f>I105</f>
        <v>58</v>
      </c>
      <c r="D689" s="1050">
        <f>IF(D696=0,0,B689/C689)</f>
        <v>1</v>
      </c>
      <c r="E689" s="509"/>
      <c r="F689" s="509"/>
      <c r="G689" s="509"/>
    </row>
    <row r="690" spans="1:7">
      <c r="A690" s="337" t="s">
        <v>38</v>
      </c>
      <c r="B690" s="508">
        <f>H165</f>
        <v>134</v>
      </c>
      <c r="C690" s="11">
        <f>I165</f>
        <v>134</v>
      </c>
      <c r="D690" s="1050">
        <f>IF(D696=0,0,B690/C690)</f>
        <v>1</v>
      </c>
      <c r="E690" s="509"/>
      <c r="F690" s="509"/>
      <c r="G690" s="509"/>
    </row>
    <row r="691" spans="1:7">
      <c r="A691" s="337" t="s">
        <v>36</v>
      </c>
      <c r="B691" s="508">
        <f>H251</f>
        <v>128</v>
      </c>
      <c r="C691" s="11">
        <f>I251</f>
        <v>128</v>
      </c>
      <c r="D691" s="1050">
        <f>IF(D696=0,0,B691/C691)</f>
        <v>1</v>
      </c>
      <c r="E691" s="509"/>
      <c r="F691" s="509"/>
      <c r="G691" s="509"/>
    </row>
    <row r="692" spans="1:7">
      <c r="A692" s="337" t="s">
        <v>34</v>
      </c>
      <c r="B692" s="508">
        <f>H341</f>
        <v>200</v>
      </c>
      <c r="C692" s="11">
        <f>I341</f>
        <v>200</v>
      </c>
      <c r="D692" s="1050">
        <f>IF(D696=0,0,B692/C692)</f>
        <v>1</v>
      </c>
      <c r="E692" s="509"/>
      <c r="F692" s="509"/>
      <c r="G692" s="509"/>
    </row>
    <row r="693" spans="1:7">
      <c r="A693" s="337" t="s">
        <v>31</v>
      </c>
      <c r="B693" s="508">
        <f>H524</f>
        <v>104</v>
      </c>
      <c r="C693" s="11">
        <f>I524</f>
        <v>104</v>
      </c>
      <c r="D693" s="1050">
        <f>IF(D696=0,0,B693/C693)</f>
        <v>1</v>
      </c>
      <c r="E693" s="509"/>
      <c r="F693" s="509"/>
      <c r="G693" s="509"/>
    </row>
    <row r="694" spans="1:7">
      <c r="A694" s="337" t="s">
        <v>30</v>
      </c>
      <c r="B694" s="508">
        <f>H587</f>
        <v>78</v>
      </c>
      <c r="C694" s="11">
        <f>I587</f>
        <v>78</v>
      </c>
      <c r="D694" s="1050">
        <f>IF(D696=0,0,B694/C694)</f>
        <v>1</v>
      </c>
      <c r="E694" s="509"/>
      <c r="F694" s="509"/>
      <c r="G694" s="509"/>
    </row>
    <row r="695" spans="1:7">
      <c r="A695" s="337" t="s">
        <v>1911</v>
      </c>
      <c r="B695" s="508">
        <f>H657</f>
        <v>36</v>
      </c>
      <c r="C695" s="11">
        <f>I657</f>
        <v>36</v>
      </c>
      <c r="D695" s="1050">
        <f>IF(D696=0,0,B695/C695)</f>
        <v>1</v>
      </c>
      <c r="E695" s="509"/>
      <c r="F695" s="509"/>
      <c r="G695" s="509"/>
    </row>
    <row r="696" spans="1:7">
      <c r="A696" s="337" t="s">
        <v>44</v>
      </c>
      <c r="B696" s="508">
        <f>IF(H2=0,0,SUM(B688:B695))</f>
        <v>766</v>
      </c>
      <c r="C696" s="11">
        <f>IF(H2=0,0,SUM(C688:C695))</f>
        <v>766</v>
      </c>
      <c r="D696" s="1050">
        <f>IF(H2=0,0,B696/C696)</f>
        <v>1</v>
      </c>
      <c r="E696" s="509"/>
      <c r="F696" s="509"/>
      <c r="G696" s="509"/>
    </row>
    <row r="697" spans="1:7">
      <c r="B697" s="508"/>
      <c r="C697" s="11"/>
      <c r="D697" s="1049"/>
      <c r="E697" s="509"/>
      <c r="F697" s="509"/>
      <c r="G697" s="509"/>
    </row>
    <row r="698" spans="1:7">
      <c r="A698" s="337">
        <v>0</v>
      </c>
      <c r="B698" s="508"/>
      <c r="C698" s="11"/>
      <c r="D698" s="1049"/>
      <c r="E698" s="509"/>
      <c r="F698" s="509"/>
      <c r="G698" s="509"/>
    </row>
    <row r="699" spans="1:7">
      <c r="A699" s="337">
        <v>1</v>
      </c>
      <c r="B699" s="508"/>
      <c r="C699" s="11"/>
      <c r="D699" s="1049"/>
      <c r="E699" s="509"/>
      <c r="F699" s="509"/>
      <c r="G699" s="509"/>
    </row>
    <row r="700" spans="1:7">
      <c r="A700" s="337">
        <v>2</v>
      </c>
      <c r="B700" s="508"/>
      <c r="C700" s="11"/>
      <c r="D700" s="1049"/>
      <c r="E700" s="509"/>
      <c r="F700" s="509"/>
      <c r="G700" s="509"/>
    </row>
    <row r="701" spans="1:7">
      <c r="A701" s="575"/>
      <c r="B701" s="641"/>
      <c r="C701" s="509"/>
      <c r="D701" s="519"/>
      <c r="E701" s="509"/>
      <c r="F701" s="509"/>
      <c r="G701" s="509"/>
    </row>
    <row r="702" spans="1:7">
      <c r="A702" s="575"/>
      <c r="B702" s="641"/>
      <c r="C702" s="509"/>
      <c r="D702" s="519"/>
      <c r="E702" s="509"/>
      <c r="F702" s="509"/>
      <c r="G702" s="509"/>
    </row>
    <row r="703" spans="1:7">
      <c r="A703" s="575"/>
      <c r="B703" s="641"/>
      <c r="C703" s="509"/>
      <c r="D703" s="519"/>
      <c r="E703" s="509"/>
      <c r="F703" s="509"/>
      <c r="G703" s="509"/>
    </row>
  </sheetData>
  <sheetProtection algorithmName="SHA-512" hashValue="NNDinfmZyQ2dXD94947Ktgm+0a+k5xuAdvB+oSj/ETAExL5LvPHI34Pw7m1JOpL5kYoXQRkJfpOmSGCCvw9t1g==" saltValue="ZM8sDviZmSJ7cNQj8pVpMw==" spinCount="100000" sheet="1" objects="1" scenarios="1"/>
  <protectedRanges>
    <protectedRange sqref="D236:D249" name="Range2"/>
    <protectedRange sqref="G236:G249" name="Range3"/>
    <protectedRange sqref="D579" name="Range4"/>
    <protectedRange sqref="D580:D583" name="Range1_4"/>
  </protectedRanges>
  <autoFilter ref="A42:G683" xr:uid="{00000000-0009-0000-0000-000003000000}">
    <filterColumn colId="0">
      <colorFilter dxfId="0"/>
    </filterColumn>
  </autoFilter>
  <customSheetViews>
    <customSheetView guid="{5A5334BF-4161-4474-AB11-E32AC1D8DA20}" scale="70" filter="1" showAutoFilter="1" topLeftCell="A20">
      <selection activeCell="F11" sqref="F11"/>
      <pageMargins left="0.7" right="0.7" top="0.75" bottom="0.75" header="0.3" footer="0.3"/>
      <pageSetup paperSize="9" scale="57" orientation="portrait"/>
      <autoFilter ref="A14:G616" xr:uid="{00000000-0000-0000-0000-000000000000}">
        <filterColumn colId="0">
          <colorFilter dxfId="21"/>
        </filterColumn>
      </autoFilter>
    </customSheetView>
  </customSheetViews>
  <mergeCells count="122">
    <mergeCell ref="B440:G440"/>
    <mergeCell ref="B457:G457"/>
    <mergeCell ref="B461:G461"/>
    <mergeCell ref="B466:G466"/>
    <mergeCell ref="B572:G572"/>
    <mergeCell ref="B32:I32"/>
    <mergeCell ref="B33:I33"/>
    <mergeCell ref="B25:I25"/>
    <mergeCell ref="B26:I26"/>
    <mergeCell ref="B27:I27"/>
    <mergeCell ref="B28:I28"/>
    <mergeCell ref="B153:G153"/>
    <mergeCell ref="B235:G235"/>
    <mergeCell ref="B639:G639"/>
    <mergeCell ref="B34:I34"/>
    <mergeCell ref="B35:I35"/>
    <mergeCell ref="B36:I36"/>
    <mergeCell ref="B37:I37"/>
    <mergeCell ref="A38:I40"/>
    <mergeCell ref="B210:G210"/>
    <mergeCell ref="B221:G221"/>
    <mergeCell ref="B252:G252"/>
    <mergeCell ref="B257:G257"/>
    <mergeCell ref="B273:G273"/>
    <mergeCell ref="A41:G41"/>
    <mergeCell ref="B44:G44"/>
    <mergeCell ref="B63:G63"/>
    <mergeCell ref="B78:G78"/>
    <mergeCell ref="B436:G436"/>
    <mergeCell ref="B19:I19"/>
    <mergeCell ref="B20:I20"/>
    <mergeCell ref="B21:I21"/>
    <mergeCell ref="B22:I22"/>
    <mergeCell ref="B23:I23"/>
    <mergeCell ref="B587:G587"/>
    <mergeCell ref="B657:G657"/>
    <mergeCell ref="B43:G43"/>
    <mergeCell ref="B165:G165"/>
    <mergeCell ref="B251:G251"/>
    <mergeCell ref="B131:G131"/>
    <mergeCell ref="B82:G82"/>
    <mergeCell ref="B94:G94"/>
    <mergeCell ref="B102:G102"/>
    <mergeCell ref="B106:G106"/>
    <mergeCell ref="B188:G188"/>
    <mergeCell ref="B120:G120"/>
    <mergeCell ref="B126:G126"/>
    <mergeCell ref="B105:G105"/>
    <mergeCell ref="B300:G300"/>
    <mergeCell ref="B138:G138"/>
    <mergeCell ref="B166:G166"/>
    <mergeCell ref="B194:G194"/>
    <mergeCell ref="B200:G200"/>
    <mergeCell ref="A1:I1"/>
    <mergeCell ref="A2:G2"/>
    <mergeCell ref="H2:I2"/>
    <mergeCell ref="A3:I3"/>
    <mergeCell ref="A4:B4"/>
    <mergeCell ref="C4:E4"/>
    <mergeCell ref="G4:I4"/>
    <mergeCell ref="A5:B5"/>
    <mergeCell ref="C5:E5"/>
    <mergeCell ref="D8:I8"/>
    <mergeCell ref="D9:I16"/>
    <mergeCell ref="A8:C8"/>
    <mergeCell ref="B18:I18"/>
    <mergeCell ref="A17:I17"/>
    <mergeCell ref="G5:I5"/>
    <mergeCell ref="A6:B6"/>
    <mergeCell ref="C6:E6"/>
    <mergeCell ref="G6:I6"/>
    <mergeCell ref="A7:I7"/>
    <mergeCell ref="B24:I24"/>
    <mergeCell ref="B286:G286"/>
    <mergeCell ref="B382:G382"/>
    <mergeCell ref="B305:G305"/>
    <mergeCell ref="B318:G318"/>
    <mergeCell ref="B323:G323"/>
    <mergeCell ref="B326:G326"/>
    <mergeCell ref="B329:G329"/>
    <mergeCell ref="B429:G429"/>
    <mergeCell ref="B333:G333"/>
    <mergeCell ref="B338:G338"/>
    <mergeCell ref="B342:G342"/>
    <mergeCell ref="B353:G353"/>
    <mergeCell ref="B361:G361"/>
    <mergeCell ref="B372:G372"/>
    <mergeCell ref="B341:G341"/>
    <mergeCell ref="B385:G385"/>
    <mergeCell ref="B391:G391"/>
    <mergeCell ref="B405:G405"/>
    <mergeCell ref="B414:G414"/>
    <mergeCell ref="B427:G427"/>
    <mergeCell ref="B29:I29"/>
    <mergeCell ref="B30:I30"/>
    <mergeCell ref="B31:I31"/>
    <mergeCell ref="B478:G478"/>
    <mergeCell ref="B483:G483"/>
    <mergeCell ref="B489:G489"/>
    <mergeCell ref="B501:G501"/>
    <mergeCell ref="B508:G508"/>
    <mergeCell ref="B513:G513"/>
    <mergeCell ref="B525:G525"/>
    <mergeCell ref="B471:G471"/>
    <mergeCell ref="B533:G533"/>
    <mergeCell ref="B545:G545"/>
    <mergeCell ref="B550:G550"/>
    <mergeCell ref="B561:G561"/>
    <mergeCell ref="B524:G524"/>
    <mergeCell ref="B680:G680"/>
    <mergeCell ref="B588:G588"/>
    <mergeCell ref="B591:G591"/>
    <mergeCell ref="B595:G595"/>
    <mergeCell ref="B600:G600"/>
    <mergeCell ref="B674:G674"/>
    <mergeCell ref="B618:G618"/>
    <mergeCell ref="B622:G622"/>
    <mergeCell ref="B630:G630"/>
    <mergeCell ref="B635:G635"/>
    <mergeCell ref="B658:G658"/>
    <mergeCell ref="B664:G664"/>
    <mergeCell ref="B646:G646"/>
  </mergeCells>
  <dataValidations count="6">
    <dataValidation type="list" allowBlank="1" showInputMessage="1" showErrorMessage="1" sqref="D697:D1048576 D236:D493 D631 D587:D629 D154:D234 D41:D152 D496:D572 D635 D640:D645 D647:D687" xr:uid="{00000000-0002-0000-0300-000000000000}">
      <formula1>$A$698:$A$700</formula1>
    </dataValidation>
    <dataValidation type="list" allowBlank="1" showInputMessage="1" showErrorMessage="1" sqref="D494:D495 D632:D634 D579:D586" xr:uid="{FDFA6878-01C9-454C-9F00-1B51C1169E16}">
      <formula1>$A$731:$A$733</formula1>
    </dataValidation>
    <dataValidation type="list" allowBlank="1" showInputMessage="1" showErrorMessage="1" sqref="D573:D578" xr:uid="{80C13AC1-C5FA-45E4-BE49-3BBED1A1E62C}">
      <formula1>$A$730:$A$732</formula1>
    </dataValidation>
    <dataValidation type="list" allowBlank="1" showInputMessage="1" showErrorMessage="1" sqref="D630" xr:uid="{0ABD4BC8-AAF5-425E-B9AA-E2D64040E02F}">
      <formula1>$A$734:$A$736</formula1>
    </dataValidation>
    <dataValidation type="list" allowBlank="1" showInputMessage="1" showErrorMessage="1" sqref="D636:D638" xr:uid="{EDE6C61E-1567-4AE1-A413-2742E09FE5C1}">
      <formula1>$A$732:$A$734</formula1>
    </dataValidation>
    <dataValidation type="list" allowBlank="1" showInputMessage="1" showErrorMessage="1" sqref="D640:D645" xr:uid="{7D885EA5-8A20-477F-928A-468AEFCD1C08}">
      <formula1>$A$745:$A$747</formula1>
    </dataValidation>
  </dataValidations>
  <pageMargins left="0.7" right="0.7" top="0.75" bottom="0.75" header="0.3" footer="0.3"/>
  <pageSetup paperSize="9" scale="55" orientation="portrait" r:id="rId1"/>
  <headerFooter>
    <oddHeader>&amp;LChecklist -7&amp;CNRC&amp;RVersion- NHSRC/3.0</oddHead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filterMode="1"/>
  <dimension ref="A1:I731"/>
  <sheetViews>
    <sheetView topLeftCell="A650" zoomScale="80" zoomScaleNormal="80" zoomScalePageLayoutView="60" workbookViewId="0">
      <selection activeCell="H650" sqref="H1:I1048576"/>
    </sheetView>
  </sheetViews>
  <sheetFormatPr defaultColWidth="9.140625" defaultRowHeight="15"/>
  <cols>
    <col min="1" max="1" width="17.140625" style="331" customWidth="1"/>
    <col min="2" max="2" width="31.7109375" style="8" customWidth="1"/>
    <col min="3" max="3" width="29.42578125" style="8" customWidth="1"/>
    <col min="4" max="4" width="8" style="8" customWidth="1"/>
    <col min="5" max="5" width="8.5703125" style="9" customWidth="1"/>
    <col min="6" max="6" width="30.7109375" style="8" customWidth="1"/>
    <col min="7" max="7" width="23.7109375" style="8" customWidth="1"/>
    <col min="8" max="8" width="7.7109375" style="11" customWidth="1"/>
    <col min="9" max="9" width="6.7109375" style="11" customWidth="1"/>
    <col min="10" max="16384" width="9.140625" style="8"/>
  </cols>
  <sheetData>
    <row r="1" spans="1:9" ht="33.75">
      <c r="A1" s="725" t="s">
        <v>4733</v>
      </c>
      <c r="B1" s="726"/>
      <c r="C1" s="726"/>
      <c r="D1" s="726"/>
      <c r="E1" s="726"/>
      <c r="F1" s="726"/>
      <c r="G1" s="726"/>
      <c r="H1" s="839"/>
      <c r="I1" s="840"/>
    </row>
    <row r="2" spans="1:9" ht="33.75">
      <c r="A2" s="725" t="s">
        <v>4748</v>
      </c>
      <c r="B2" s="726"/>
      <c r="C2" s="726"/>
      <c r="D2" s="726"/>
      <c r="E2" s="726"/>
      <c r="F2" s="726"/>
      <c r="G2" s="726"/>
      <c r="H2" s="776">
        <v>6</v>
      </c>
      <c r="I2" s="777"/>
    </row>
    <row r="3" spans="1:9" ht="28.5">
      <c r="A3" s="731" t="s">
        <v>4735</v>
      </c>
      <c r="B3" s="731"/>
      <c r="C3" s="731"/>
      <c r="D3" s="731"/>
      <c r="E3" s="731"/>
      <c r="F3" s="731"/>
      <c r="G3" s="731"/>
      <c r="H3" s="841"/>
      <c r="I3" s="841"/>
    </row>
    <row r="4" spans="1:9" ht="28.5">
      <c r="A4" s="811" t="s">
        <v>4730</v>
      </c>
      <c r="B4" s="811"/>
      <c r="C4" s="741"/>
      <c r="D4" s="741"/>
      <c r="E4" s="741"/>
      <c r="F4" s="453" t="s">
        <v>4739</v>
      </c>
      <c r="G4" s="741"/>
      <c r="H4" s="842"/>
      <c r="I4" s="842"/>
    </row>
    <row r="5" spans="1:9" ht="28.5">
      <c r="A5" s="812" t="s">
        <v>4731</v>
      </c>
      <c r="B5" s="813"/>
      <c r="C5" s="814"/>
      <c r="D5" s="814"/>
      <c r="E5" s="814"/>
      <c r="F5" s="454" t="s">
        <v>4744</v>
      </c>
      <c r="G5" s="741"/>
      <c r="H5" s="842"/>
      <c r="I5" s="842"/>
    </row>
    <row r="6" spans="1:9" ht="42">
      <c r="A6" s="743" t="s">
        <v>4741</v>
      </c>
      <c r="B6" s="743"/>
      <c r="C6" s="744"/>
      <c r="D6" s="744"/>
      <c r="E6" s="744"/>
      <c r="F6" s="454" t="s">
        <v>4740</v>
      </c>
      <c r="G6" s="741"/>
      <c r="H6" s="842"/>
      <c r="I6" s="842"/>
    </row>
    <row r="7" spans="1:9" ht="33.75">
      <c r="A7" s="898" t="s">
        <v>4749</v>
      </c>
      <c r="B7" s="899"/>
      <c r="C7" s="899"/>
      <c r="D7" s="899"/>
      <c r="E7" s="899"/>
      <c r="F7" s="899"/>
      <c r="G7" s="899"/>
      <c r="H7" s="899"/>
      <c r="I7" s="899"/>
    </row>
    <row r="8" spans="1:9" ht="33.6" customHeight="1">
      <c r="A8" s="980" t="s">
        <v>43</v>
      </c>
      <c r="B8" s="980"/>
      <c r="C8" s="980"/>
      <c r="D8" s="882" t="s">
        <v>2095</v>
      </c>
      <c r="E8" s="882"/>
      <c r="F8" s="882"/>
      <c r="G8" s="882"/>
      <c r="H8" s="883"/>
      <c r="I8" s="883"/>
    </row>
    <row r="9" spans="1:9" ht="33.6" customHeight="1">
      <c r="A9" s="470" t="s">
        <v>42</v>
      </c>
      <c r="B9" s="471" t="s">
        <v>41</v>
      </c>
      <c r="C9" s="473">
        <f>OT!D703</f>
        <v>1</v>
      </c>
      <c r="D9" s="884">
        <f>D711</f>
        <v>1</v>
      </c>
      <c r="E9" s="885"/>
      <c r="F9" s="885"/>
      <c r="G9" s="885"/>
      <c r="H9" s="886"/>
      <c r="I9" s="887"/>
    </row>
    <row r="10" spans="1:9" ht="33.6" customHeight="1">
      <c r="A10" s="470" t="s">
        <v>40</v>
      </c>
      <c r="B10" s="471" t="s">
        <v>39</v>
      </c>
      <c r="C10" s="473">
        <f>OT!D704</f>
        <v>1</v>
      </c>
      <c r="D10" s="888"/>
      <c r="E10" s="889"/>
      <c r="F10" s="889"/>
      <c r="G10" s="889"/>
      <c r="H10" s="890"/>
      <c r="I10" s="891"/>
    </row>
    <row r="11" spans="1:9" ht="33.6" customHeight="1">
      <c r="A11" s="470" t="s">
        <v>38</v>
      </c>
      <c r="B11" s="471" t="s">
        <v>37</v>
      </c>
      <c r="C11" s="473">
        <f>OT!D705</f>
        <v>1</v>
      </c>
      <c r="D11" s="888"/>
      <c r="E11" s="889"/>
      <c r="F11" s="889"/>
      <c r="G11" s="889"/>
      <c r="H11" s="890"/>
      <c r="I11" s="891"/>
    </row>
    <row r="12" spans="1:9" ht="33.6" customHeight="1">
      <c r="A12" s="470" t="s">
        <v>36</v>
      </c>
      <c r="B12" s="471" t="s">
        <v>35</v>
      </c>
      <c r="C12" s="473">
        <f>OT!D706</f>
        <v>1</v>
      </c>
      <c r="D12" s="888"/>
      <c r="E12" s="889"/>
      <c r="F12" s="889"/>
      <c r="G12" s="889"/>
      <c r="H12" s="890"/>
      <c r="I12" s="891"/>
    </row>
    <row r="13" spans="1:9" ht="33.6" customHeight="1">
      <c r="A13" s="470" t="s">
        <v>34</v>
      </c>
      <c r="B13" s="471" t="s">
        <v>33</v>
      </c>
      <c r="C13" s="473">
        <f>OT!D707</f>
        <v>1</v>
      </c>
      <c r="D13" s="888"/>
      <c r="E13" s="889"/>
      <c r="F13" s="889"/>
      <c r="G13" s="889"/>
      <c r="H13" s="890"/>
      <c r="I13" s="891"/>
    </row>
    <row r="14" spans="1:9" ht="33.6" customHeight="1">
      <c r="A14" s="470" t="s">
        <v>31</v>
      </c>
      <c r="B14" s="471" t="s">
        <v>24</v>
      </c>
      <c r="C14" s="473">
        <f>OT!D708</f>
        <v>1</v>
      </c>
      <c r="D14" s="888"/>
      <c r="E14" s="889"/>
      <c r="F14" s="889"/>
      <c r="G14" s="889"/>
      <c r="H14" s="890"/>
      <c r="I14" s="891"/>
    </row>
    <row r="15" spans="1:9" ht="33.6" customHeight="1">
      <c r="A15" s="470" t="s">
        <v>30</v>
      </c>
      <c r="B15" s="471" t="s">
        <v>29</v>
      </c>
      <c r="C15" s="473">
        <f>OT!D709</f>
        <v>1</v>
      </c>
      <c r="D15" s="888"/>
      <c r="E15" s="889"/>
      <c r="F15" s="889"/>
      <c r="G15" s="889"/>
      <c r="H15" s="890"/>
      <c r="I15" s="891"/>
    </row>
    <row r="16" spans="1:9" ht="33.6" customHeight="1">
      <c r="A16" s="470" t="s">
        <v>28</v>
      </c>
      <c r="B16" s="471" t="s">
        <v>27</v>
      </c>
      <c r="C16" s="473">
        <f>OT!D710</f>
        <v>1</v>
      </c>
      <c r="D16" s="892"/>
      <c r="E16" s="893"/>
      <c r="F16" s="893"/>
      <c r="G16" s="893"/>
      <c r="H16" s="894"/>
      <c r="I16" s="895"/>
    </row>
    <row r="17" spans="1:9" ht="33.6" customHeight="1">
      <c r="A17" s="870"/>
      <c r="B17" s="871"/>
      <c r="C17" s="871"/>
      <c r="D17" s="871"/>
      <c r="E17" s="871"/>
      <c r="F17" s="871"/>
      <c r="G17" s="871"/>
      <c r="H17" s="872"/>
      <c r="I17" s="873"/>
    </row>
    <row r="18" spans="1:9" ht="33.6" customHeight="1">
      <c r="A18" s="459"/>
      <c r="B18" s="764" t="s">
        <v>4736</v>
      </c>
      <c r="C18" s="764"/>
      <c r="D18" s="764"/>
      <c r="E18" s="764"/>
      <c r="F18" s="764"/>
      <c r="G18" s="764"/>
      <c r="H18" s="897"/>
      <c r="I18" s="897"/>
    </row>
    <row r="19" spans="1:9" ht="33.6" customHeight="1">
      <c r="A19" s="460">
        <v>1</v>
      </c>
      <c r="B19" s="745"/>
      <c r="C19" s="745"/>
      <c r="D19" s="745"/>
      <c r="E19" s="745"/>
      <c r="F19" s="745"/>
      <c r="G19" s="745"/>
      <c r="H19" s="909"/>
      <c r="I19" s="909"/>
    </row>
    <row r="20" spans="1:9" ht="33.6" customHeight="1">
      <c r="A20" s="460">
        <v>2</v>
      </c>
      <c r="B20" s="745"/>
      <c r="C20" s="745"/>
      <c r="D20" s="745"/>
      <c r="E20" s="745"/>
      <c r="F20" s="745"/>
      <c r="G20" s="745"/>
      <c r="H20" s="909"/>
      <c r="I20" s="909"/>
    </row>
    <row r="21" spans="1:9" ht="33.6" customHeight="1">
      <c r="A21" s="460">
        <v>3</v>
      </c>
      <c r="B21" s="745"/>
      <c r="C21" s="745"/>
      <c r="D21" s="745"/>
      <c r="E21" s="745"/>
      <c r="F21" s="745"/>
      <c r="G21" s="745"/>
      <c r="H21" s="909"/>
      <c r="I21" s="909"/>
    </row>
    <row r="22" spans="1:9" ht="33.6" customHeight="1">
      <c r="A22" s="460">
        <v>4</v>
      </c>
      <c r="B22" s="745"/>
      <c r="C22" s="745"/>
      <c r="D22" s="745"/>
      <c r="E22" s="745"/>
      <c r="F22" s="745"/>
      <c r="G22" s="745"/>
      <c r="H22" s="909"/>
      <c r="I22" s="909"/>
    </row>
    <row r="23" spans="1:9" ht="33.6" customHeight="1">
      <c r="A23" s="460">
        <v>5</v>
      </c>
      <c r="B23" s="745"/>
      <c r="C23" s="745"/>
      <c r="D23" s="745"/>
      <c r="E23" s="745"/>
      <c r="F23" s="745"/>
      <c r="G23" s="745"/>
      <c r="H23" s="909"/>
      <c r="I23" s="909"/>
    </row>
    <row r="24" spans="1:9" ht="33.6" customHeight="1">
      <c r="A24" s="459"/>
      <c r="B24" s="767" t="s">
        <v>4738</v>
      </c>
      <c r="C24" s="768"/>
      <c r="D24" s="768"/>
      <c r="E24" s="768"/>
      <c r="F24" s="768"/>
      <c r="G24" s="768"/>
      <c r="H24" s="868"/>
      <c r="I24" s="869"/>
    </row>
    <row r="25" spans="1:9" ht="33.6" customHeight="1">
      <c r="A25" s="460">
        <v>1</v>
      </c>
      <c r="B25" s="745"/>
      <c r="C25" s="745"/>
      <c r="D25" s="745"/>
      <c r="E25" s="745"/>
      <c r="F25" s="745"/>
      <c r="G25" s="745"/>
      <c r="H25" s="909"/>
      <c r="I25" s="909"/>
    </row>
    <row r="26" spans="1:9" ht="33.6" customHeight="1">
      <c r="A26" s="460">
        <v>2</v>
      </c>
      <c r="B26" s="745"/>
      <c r="C26" s="745"/>
      <c r="D26" s="745"/>
      <c r="E26" s="745"/>
      <c r="F26" s="745"/>
      <c r="G26" s="745"/>
      <c r="H26" s="909"/>
      <c r="I26" s="909"/>
    </row>
    <row r="27" spans="1:9" ht="33.6" customHeight="1">
      <c r="A27" s="460">
        <v>3</v>
      </c>
      <c r="B27" s="745"/>
      <c r="C27" s="745"/>
      <c r="D27" s="745"/>
      <c r="E27" s="745"/>
      <c r="F27" s="745"/>
      <c r="G27" s="745"/>
      <c r="H27" s="909"/>
      <c r="I27" s="909"/>
    </row>
    <row r="28" spans="1:9" ht="33.6" customHeight="1">
      <c r="A28" s="460">
        <v>4</v>
      </c>
      <c r="B28" s="794"/>
      <c r="C28" s="795"/>
      <c r="D28" s="795"/>
      <c r="E28" s="795"/>
      <c r="F28" s="795"/>
      <c r="G28" s="795"/>
      <c r="H28" s="855"/>
      <c r="I28" s="856"/>
    </row>
    <row r="29" spans="1:9" ht="33.6" customHeight="1">
      <c r="A29" s="460">
        <v>5</v>
      </c>
      <c r="B29" s="794"/>
      <c r="C29" s="795"/>
      <c r="D29" s="795"/>
      <c r="E29" s="795"/>
      <c r="F29" s="795"/>
      <c r="G29" s="795"/>
      <c r="H29" s="855"/>
      <c r="I29" s="856"/>
    </row>
    <row r="30" spans="1:9" ht="33.6" customHeight="1">
      <c r="A30" s="459"/>
      <c r="B30" s="764" t="s">
        <v>4737</v>
      </c>
      <c r="C30" s="764"/>
      <c r="D30" s="764"/>
      <c r="E30" s="764"/>
      <c r="F30" s="764"/>
      <c r="G30" s="764"/>
      <c r="H30" s="897"/>
      <c r="I30" s="897"/>
    </row>
    <row r="31" spans="1:9" ht="33.6" customHeight="1">
      <c r="A31" s="460">
        <v>1</v>
      </c>
      <c r="B31" s="745"/>
      <c r="C31" s="745"/>
      <c r="D31" s="745"/>
      <c r="E31" s="745"/>
      <c r="F31" s="745"/>
      <c r="G31" s="745"/>
      <c r="H31" s="909"/>
      <c r="I31" s="909"/>
    </row>
    <row r="32" spans="1:9" ht="33.6" customHeight="1">
      <c r="A32" s="460">
        <v>2</v>
      </c>
      <c r="B32" s="745"/>
      <c r="C32" s="745"/>
      <c r="D32" s="745"/>
      <c r="E32" s="745"/>
      <c r="F32" s="745"/>
      <c r="G32" s="745"/>
      <c r="H32" s="909"/>
      <c r="I32" s="909"/>
    </row>
    <row r="33" spans="1:9" ht="33.6" customHeight="1">
      <c r="A33" s="460">
        <v>3</v>
      </c>
      <c r="B33" s="745"/>
      <c r="C33" s="745"/>
      <c r="D33" s="745"/>
      <c r="E33" s="745"/>
      <c r="F33" s="745"/>
      <c r="G33" s="745"/>
      <c r="H33" s="909"/>
      <c r="I33" s="909"/>
    </row>
    <row r="34" spans="1:9" ht="33.6" customHeight="1">
      <c r="A34" s="460">
        <v>4</v>
      </c>
      <c r="B34" s="745"/>
      <c r="C34" s="745"/>
      <c r="D34" s="745"/>
      <c r="E34" s="745"/>
      <c r="F34" s="745"/>
      <c r="G34" s="745"/>
      <c r="H34" s="909"/>
      <c r="I34" s="909"/>
    </row>
    <row r="35" spans="1:9" ht="33.6" customHeight="1">
      <c r="A35" s="460">
        <v>5</v>
      </c>
      <c r="B35" s="794"/>
      <c r="C35" s="795"/>
      <c r="D35" s="795"/>
      <c r="E35" s="795"/>
      <c r="F35" s="795"/>
      <c r="G35" s="795"/>
      <c r="H35" s="855"/>
      <c r="I35" s="856"/>
    </row>
    <row r="36" spans="1:9" ht="33.6" customHeight="1">
      <c r="A36" s="459"/>
      <c r="B36" s="860" t="s">
        <v>4742</v>
      </c>
      <c r="C36" s="861"/>
      <c r="D36" s="861"/>
      <c r="E36" s="861"/>
      <c r="F36" s="861"/>
      <c r="G36" s="861"/>
      <c r="H36" s="862"/>
      <c r="I36" s="863"/>
    </row>
    <row r="37" spans="1:9" ht="33.6" customHeight="1">
      <c r="A37" s="459"/>
      <c r="B37" s="747" t="s">
        <v>4743</v>
      </c>
      <c r="C37" s="747"/>
      <c r="D37" s="747"/>
      <c r="E37" s="747"/>
      <c r="F37" s="747"/>
      <c r="G37" s="747"/>
      <c r="H37" s="910"/>
      <c r="I37" s="910"/>
    </row>
    <row r="38" spans="1:9" ht="33.6" customHeight="1">
      <c r="A38" s="772"/>
      <c r="B38" s="772"/>
      <c r="C38" s="772"/>
      <c r="D38" s="772"/>
      <c r="E38" s="772"/>
      <c r="F38" s="772"/>
      <c r="G38" s="772"/>
      <c r="H38" s="854"/>
      <c r="I38" s="854"/>
    </row>
    <row r="39" spans="1:9" ht="33.6" customHeight="1">
      <c r="A39" s="772"/>
      <c r="B39" s="772"/>
      <c r="C39" s="772"/>
      <c r="D39" s="772"/>
      <c r="E39" s="772"/>
      <c r="F39" s="772"/>
      <c r="G39" s="772"/>
      <c r="H39" s="854"/>
      <c r="I39" s="854"/>
    </row>
    <row r="40" spans="1:9" ht="33.6" customHeight="1">
      <c r="A40" s="772"/>
      <c r="B40" s="772"/>
      <c r="C40" s="772"/>
      <c r="D40" s="772"/>
      <c r="E40" s="772"/>
      <c r="F40" s="772"/>
      <c r="G40" s="772"/>
      <c r="H40" s="854"/>
      <c r="I40" s="854"/>
    </row>
    <row r="41" spans="1:9" ht="26.25">
      <c r="A41" s="950" t="s">
        <v>2386</v>
      </c>
      <c r="B41" s="876"/>
      <c r="C41" s="876"/>
      <c r="D41" s="876"/>
      <c r="E41" s="876"/>
      <c r="F41" s="876"/>
      <c r="G41" s="877"/>
    </row>
    <row r="42" spans="1:9" ht="45">
      <c r="A42" s="358" t="s">
        <v>1438</v>
      </c>
      <c r="B42" s="358" t="s">
        <v>1908</v>
      </c>
      <c r="C42" s="350" t="s">
        <v>1436</v>
      </c>
      <c r="D42" s="350" t="s">
        <v>1435</v>
      </c>
      <c r="E42" s="351" t="s">
        <v>1434</v>
      </c>
      <c r="F42" s="350" t="s">
        <v>1653</v>
      </c>
      <c r="G42" s="350" t="s">
        <v>1432</v>
      </c>
    </row>
    <row r="43" spans="1:9" ht="26.25" customHeight="1">
      <c r="A43" s="111"/>
      <c r="B43" s="908" t="s">
        <v>1430</v>
      </c>
      <c r="C43" s="878"/>
      <c r="D43" s="878"/>
      <c r="E43" s="878"/>
      <c r="F43" s="878"/>
      <c r="G43" s="878"/>
      <c r="H43" s="11">
        <f>H44+H63+H71+H75</f>
        <v>26</v>
      </c>
      <c r="I43" s="11">
        <f>I44+I63+I71+I75</f>
        <v>26</v>
      </c>
    </row>
    <row r="44" spans="1:9" ht="40.15" customHeight="1">
      <c r="A44" s="320" t="s">
        <v>1429</v>
      </c>
      <c r="B44" s="879" t="s">
        <v>1428</v>
      </c>
      <c r="C44" s="880"/>
      <c r="D44" s="880"/>
      <c r="E44" s="880"/>
      <c r="F44" s="880"/>
      <c r="G44" s="881"/>
      <c r="H44" s="11">
        <f>SUM(D46:D60)</f>
        <v>16</v>
      </c>
      <c r="I44" s="11">
        <f>COUNT(D46:D60)*2</f>
        <v>16</v>
      </c>
    </row>
    <row r="45" spans="1:9" ht="31.5" hidden="1">
      <c r="A45" s="20" t="s">
        <v>1427</v>
      </c>
      <c r="B45" s="28" t="s">
        <v>1426</v>
      </c>
      <c r="C45" s="24"/>
      <c r="D45" s="24"/>
      <c r="E45" s="25"/>
      <c r="F45" s="24"/>
      <c r="G45" s="24"/>
      <c r="H45" s="509"/>
      <c r="I45" s="509"/>
    </row>
    <row r="46" spans="1:9" ht="45">
      <c r="A46" s="18" t="s">
        <v>1423</v>
      </c>
      <c r="B46" s="28" t="s">
        <v>1422</v>
      </c>
      <c r="C46" s="21" t="s">
        <v>2385</v>
      </c>
      <c r="D46" s="23">
        <v>2</v>
      </c>
      <c r="E46" s="25" t="s">
        <v>110</v>
      </c>
      <c r="F46" s="16" t="s">
        <v>2384</v>
      </c>
      <c r="G46" s="23"/>
    </row>
    <row r="47" spans="1:9" ht="45" hidden="1">
      <c r="A47" s="20" t="s">
        <v>1419</v>
      </c>
      <c r="B47" s="28" t="s">
        <v>1418</v>
      </c>
      <c r="C47" s="92" t="s">
        <v>2383</v>
      </c>
      <c r="D47" s="23"/>
      <c r="E47" s="25" t="s">
        <v>110</v>
      </c>
      <c r="F47" s="16" t="s">
        <v>2382</v>
      </c>
      <c r="G47" s="23"/>
      <c r="H47" s="509"/>
      <c r="I47" s="509"/>
    </row>
    <row r="48" spans="1:9" ht="90">
      <c r="A48" s="18" t="s">
        <v>1415</v>
      </c>
      <c r="B48" s="28" t="s">
        <v>1414</v>
      </c>
      <c r="C48" s="21" t="s">
        <v>2381</v>
      </c>
      <c r="D48" s="23">
        <v>2</v>
      </c>
      <c r="E48" s="25" t="s">
        <v>110</v>
      </c>
      <c r="F48" s="16" t="s">
        <v>2380</v>
      </c>
      <c r="G48" s="23"/>
    </row>
    <row r="49" spans="1:9" ht="60">
      <c r="A49" s="18" t="s">
        <v>1411</v>
      </c>
      <c r="B49" s="28" t="s">
        <v>1410</v>
      </c>
      <c r="C49" s="21" t="s">
        <v>2379</v>
      </c>
      <c r="D49" s="23">
        <v>2</v>
      </c>
      <c r="E49" s="25" t="s">
        <v>110</v>
      </c>
      <c r="F49" s="16" t="s">
        <v>2378</v>
      </c>
      <c r="G49" s="23"/>
    </row>
    <row r="50" spans="1:9" ht="135">
      <c r="A50" s="18" t="s">
        <v>1407</v>
      </c>
      <c r="B50" s="28" t="s">
        <v>1406</v>
      </c>
      <c r="C50" s="21" t="s">
        <v>2377</v>
      </c>
      <c r="D50" s="23">
        <v>2</v>
      </c>
      <c r="E50" s="25" t="s">
        <v>110</v>
      </c>
      <c r="F50" s="44" t="s">
        <v>2376</v>
      </c>
      <c r="G50" s="23"/>
    </row>
    <row r="51" spans="1:9" ht="60">
      <c r="A51" s="18" t="s">
        <v>1401</v>
      </c>
      <c r="B51" s="28" t="s">
        <v>1400</v>
      </c>
      <c r="C51" s="21" t="s">
        <v>2375</v>
      </c>
      <c r="D51" s="23">
        <v>2</v>
      </c>
      <c r="E51" s="25" t="s">
        <v>110</v>
      </c>
      <c r="F51" s="44" t="s">
        <v>2374</v>
      </c>
      <c r="G51" s="23"/>
    </row>
    <row r="52" spans="1:9" ht="31.5" hidden="1">
      <c r="A52" s="20" t="s">
        <v>1395</v>
      </c>
      <c r="B52" s="28" t="s">
        <v>1394</v>
      </c>
      <c r="C52" s="24"/>
      <c r="D52" s="24"/>
      <c r="E52" s="25"/>
      <c r="F52" s="24"/>
      <c r="G52" s="24"/>
      <c r="H52" s="509"/>
      <c r="I52" s="509"/>
    </row>
    <row r="53" spans="1:9" ht="31.5" hidden="1">
      <c r="A53" s="20" t="s">
        <v>1392</v>
      </c>
      <c r="B53" s="28" t="s">
        <v>1391</v>
      </c>
      <c r="C53" s="24"/>
      <c r="D53" s="24"/>
      <c r="E53" s="25"/>
      <c r="F53" s="24"/>
      <c r="G53" s="24"/>
      <c r="H53" s="509"/>
      <c r="I53" s="509"/>
    </row>
    <row r="54" spans="1:9" ht="31.5">
      <c r="A54" s="18" t="s">
        <v>1389</v>
      </c>
      <c r="B54" s="28" t="s">
        <v>1388</v>
      </c>
      <c r="C54" s="21" t="s">
        <v>2373</v>
      </c>
      <c r="D54" s="23">
        <v>2</v>
      </c>
      <c r="E54" s="25" t="s">
        <v>110</v>
      </c>
      <c r="F54" s="16" t="s">
        <v>2372</v>
      </c>
      <c r="G54" s="23"/>
    </row>
    <row r="55" spans="1:9" ht="31.5" hidden="1">
      <c r="A55" s="20" t="s">
        <v>1383</v>
      </c>
      <c r="B55" s="28" t="s">
        <v>1382</v>
      </c>
      <c r="C55" s="24"/>
      <c r="D55" s="24"/>
      <c r="E55" s="25"/>
      <c r="F55" s="24"/>
      <c r="G55" s="24"/>
      <c r="H55" s="509"/>
      <c r="I55" s="509"/>
    </row>
    <row r="56" spans="1:9" ht="31.5" hidden="1">
      <c r="A56" s="20" t="s">
        <v>1379</v>
      </c>
      <c r="B56" s="28" t="s">
        <v>1378</v>
      </c>
      <c r="C56" s="24"/>
      <c r="D56" s="24"/>
      <c r="E56" s="25"/>
      <c r="F56" s="24"/>
      <c r="G56" s="24"/>
      <c r="H56" s="509"/>
      <c r="I56" s="509"/>
    </row>
    <row r="57" spans="1:9" ht="31.5" hidden="1">
      <c r="A57" s="20" t="s">
        <v>1375</v>
      </c>
      <c r="B57" s="28" t="s">
        <v>1374</v>
      </c>
      <c r="C57" s="24"/>
      <c r="D57" s="24"/>
      <c r="E57" s="25"/>
      <c r="F57" s="24"/>
      <c r="G57" s="24"/>
      <c r="H57" s="509"/>
      <c r="I57" s="509"/>
    </row>
    <row r="58" spans="1:9" ht="31.5">
      <c r="A58" s="18" t="s">
        <v>1370</v>
      </c>
      <c r="B58" s="28" t="s">
        <v>1369</v>
      </c>
      <c r="C58" s="21" t="s">
        <v>2371</v>
      </c>
      <c r="D58" s="23">
        <v>2</v>
      </c>
      <c r="E58" s="25" t="s">
        <v>106</v>
      </c>
      <c r="F58" s="24"/>
      <c r="G58" s="23"/>
    </row>
    <row r="59" spans="1:9" ht="30" hidden="1" customHeight="1">
      <c r="A59" s="20" t="s">
        <v>1367</v>
      </c>
      <c r="B59" s="28" t="s">
        <v>1366</v>
      </c>
      <c r="C59" s="24"/>
      <c r="D59" s="24"/>
      <c r="E59" s="25"/>
      <c r="F59" s="24"/>
      <c r="G59" s="24"/>
      <c r="H59" s="509"/>
      <c r="I59" s="509"/>
    </row>
    <row r="60" spans="1:9" ht="45">
      <c r="A60" s="18" t="s">
        <v>1358</v>
      </c>
      <c r="B60" s="28" t="s">
        <v>1357</v>
      </c>
      <c r="C60" s="21" t="s">
        <v>2370</v>
      </c>
      <c r="D60" s="23">
        <v>2</v>
      </c>
      <c r="E60" s="25" t="s">
        <v>110</v>
      </c>
      <c r="F60" s="24"/>
      <c r="G60" s="23"/>
    </row>
    <row r="61" spans="1:9" ht="31.5" hidden="1">
      <c r="A61" s="20" t="s">
        <v>1356</v>
      </c>
      <c r="B61" s="28" t="s">
        <v>1355</v>
      </c>
      <c r="C61" s="24"/>
      <c r="D61" s="24"/>
      <c r="E61" s="25"/>
      <c r="F61" s="24"/>
      <c r="G61" s="24"/>
      <c r="H61" s="509"/>
      <c r="I61" s="509"/>
    </row>
    <row r="62" spans="1:9" ht="31.5" hidden="1">
      <c r="A62" s="20" t="s">
        <v>1354</v>
      </c>
      <c r="B62" s="28" t="s">
        <v>1353</v>
      </c>
      <c r="C62" s="24"/>
      <c r="D62" s="24"/>
      <c r="E62" s="25"/>
      <c r="F62" s="24"/>
      <c r="G62" s="24"/>
      <c r="H62" s="509"/>
      <c r="I62" s="509"/>
    </row>
    <row r="63" spans="1:9" ht="40.15" customHeight="1">
      <c r="A63" s="320" t="s">
        <v>1352</v>
      </c>
      <c r="B63" s="879" t="s">
        <v>1351</v>
      </c>
      <c r="C63" s="880"/>
      <c r="D63" s="880"/>
      <c r="E63" s="880"/>
      <c r="F63" s="880"/>
      <c r="G63" s="881"/>
      <c r="H63" s="11">
        <f>SUM(D64:D69)</f>
        <v>2</v>
      </c>
      <c r="I63" s="11">
        <f>COUNT(D64:D69)*2</f>
        <v>2</v>
      </c>
    </row>
    <row r="64" spans="1:9" ht="31.5" hidden="1">
      <c r="A64" s="20" t="s">
        <v>1350</v>
      </c>
      <c r="B64" s="37" t="s">
        <v>1349</v>
      </c>
      <c r="C64" s="21" t="s">
        <v>1650</v>
      </c>
      <c r="D64" s="23"/>
      <c r="E64" s="25" t="s">
        <v>110</v>
      </c>
      <c r="F64" s="24" t="s">
        <v>2369</v>
      </c>
      <c r="G64" s="23"/>
      <c r="H64" s="509"/>
      <c r="I64" s="509"/>
    </row>
    <row r="65" spans="1:9" ht="31.5" hidden="1">
      <c r="A65" s="20" t="s">
        <v>1348</v>
      </c>
      <c r="B65" s="37" t="s">
        <v>1347</v>
      </c>
      <c r="C65" s="224" t="s">
        <v>2368</v>
      </c>
      <c r="D65" s="23"/>
      <c r="E65" s="25" t="s">
        <v>110</v>
      </c>
      <c r="F65" s="224"/>
      <c r="G65" s="23"/>
      <c r="H65" s="509"/>
      <c r="I65" s="509"/>
    </row>
    <row r="66" spans="1:9" ht="30" hidden="1">
      <c r="A66" s="20"/>
      <c r="B66" s="37"/>
      <c r="C66" s="224" t="s">
        <v>2367</v>
      </c>
      <c r="D66" s="23"/>
      <c r="E66" s="25" t="s">
        <v>110</v>
      </c>
      <c r="F66" s="226"/>
      <c r="G66" s="23"/>
      <c r="H66" s="509"/>
      <c r="I66" s="509"/>
    </row>
    <row r="67" spans="1:9" ht="31.5" hidden="1">
      <c r="A67" s="20" t="s">
        <v>1345</v>
      </c>
      <c r="B67" s="37" t="s">
        <v>1344</v>
      </c>
      <c r="C67" s="21" t="s">
        <v>1649</v>
      </c>
      <c r="D67" s="23"/>
      <c r="E67" s="25" t="s">
        <v>110</v>
      </c>
      <c r="F67" s="24"/>
      <c r="G67" s="23"/>
      <c r="H67" s="509"/>
      <c r="I67" s="509"/>
    </row>
    <row r="68" spans="1:9" ht="30" hidden="1">
      <c r="A68" s="20"/>
      <c r="B68" s="37"/>
      <c r="C68" s="21" t="s">
        <v>2366</v>
      </c>
      <c r="D68" s="23"/>
      <c r="E68" s="25" t="s">
        <v>110</v>
      </c>
      <c r="F68" s="24"/>
      <c r="G68" s="23"/>
      <c r="H68" s="509"/>
      <c r="I68" s="509"/>
    </row>
    <row r="69" spans="1:9" ht="45">
      <c r="A69" s="320" t="s">
        <v>1342</v>
      </c>
      <c r="B69" s="37" t="s">
        <v>1341</v>
      </c>
      <c r="C69" s="16" t="s">
        <v>2365</v>
      </c>
      <c r="D69" s="23">
        <v>2</v>
      </c>
      <c r="E69" s="25" t="s">
        <v>110</v>
      </c>
      <c r="F69" s="16" t="s">
        <v>2364</v>
      </c>
      <c r="G69" s="23"/>
    </row>
    <row r="70" spans="1:9" ht="31.5" hidden="1">
      <c r="A70" s="20" t="s">
        <v>1339</v>
      </c>
      <c r="B70" s="37" t="s">
        <v>1338</v>
      </c>
      <c r="C70" s="24"/>
      <c r="D70" s="24"/>
      <c r="E70" s="25"/>
      <c r="F70" s="24"/>
      <c r="G70" s="24"/>
      <c r="H70" s="509"/>
      <c r="I70" s="509"/>
    </row>
    <row r="71" spans="1:9" ht="40.15" customHeight="1">
      <c r="A71" s="320" t="s">
        <v>1336</v>
      </c>
      <c r="B71" s="879" t="s">
        <v>1335</v>
      </c>
      <c r="C71" s="880"/>
      <c r="D71" s="880"/>
      <c r="E71" s="880"/>
      <c r="F71" s="880"/>
      <c r="G71" s="881"/>
      <c r="H71" s="11">
        <f>SUM(D72:D73)</f>
        <v>4</v>
      </c>
      <c r="I71" s="11">
        <f>COUNT(D72:D73)*2</f>
        <v>4</v>
      </c>
    </row>
    <row r="72" spans="1:9" ht="31.5">
      <c r="A72" s="18" t="s">
        <v>1334</v>
      </c>
      <c r="B72" s="37" t="s">
        <v>1333</v>
      </c>
      <c r="C72" s="24" t="s">
        <v>2363</v>
      </c>
      <c r="D72" s="23">
        <v>2</v>
      </c>
      <c r="E72" s="25" t="s">
        <v>110</v>
      </c>
      <c r="F72" s="24"/>
      <c r="G72" s="23"/>
    </row>
    <row r="73" spans="1:9" ht="31.5">
      <c r="A73" s="18" t="s">
        <v>1332</v>
      </c>
      <c r="B73" s="37" t="s">
        <v>1331</v>
      </c>
      <c r="C73" s="16" t="s">
        <v>1647</v>
      </c>
      <c r="D73" s="23">
        <v>2</v>
      </c>
      <c r="E73" s="25" t="s">
        <v>110</v>
      </c>
      <c r="F73" s="16" t="s">
        <v>2362</v>
      </c>
      <c r="G73" s="23"/>
    </row>
    <row r="74" spans="1:9" ht="47.25" hidden="1">
      <c r="A74" s="20" t="s">
        <v>1329</v>
      </c>
      <c r="B74" s="37" t="s">
        <v>1328</v>
      </c>
      <c r="C74" s="24"/>
      <c r="D74" s="24"/>
      <c r="E74" s="25"/>
      <c r="F74" s="24"/>
      <c r="G74" s="24"/>
      <c r="H74" s="509"/>
      <c r="I74" s="509"/>
    </row>
    <row r="75" spans="1:9" ht="40.15" customHeight="1">
      <c r="A75" s="320" t="s">
        <v>1325</v>
      </c>
      <c r="B75" s="879" t="s">
        <v>1324</v>
      </c>
      <c r="C75" s="880"/>
      <c r="D75" s="880"/>
      <c r="E75" s="880"/>
      <c r="F75" s="880"/>
      <c r="G75" s="881"/>
      <c r="H75" s="11">
        <f>SUM(D78:D79)</f>
        <v>4</v>
      </c>
      <c r="I75" s="11">
        <f>COUNT(D78:D79)*2</f>
        <v>4</v>
      </c>
    </row>
    <row r="76" spans="1:9" ht="63" hidden="1">
      <c r="A76" s="20" t="s">
        <v>1323</v>
      </c>
      <c r="B76" s="28" t="s">
        <v>1322</v>
      </c>
      <c r="C76" s="24"/>
      <c r="D76" s="24"/>
      <c r="E76" s="25"/>
      <c r="F76" s="24"/>
      <c r="G76" s="24"/>
      <c r="H76" s="509"/>
      <c r="I76" s="509"/>
    </row>
    <row r="77" spans="1:9" ht="63" hidden="1">
      <c r="A77" s="20" t="s">
        <v>1319</v>
      </c>
      <c r="B77" s="28" t="s">
        <v>1318</v>
      </c>
      <c r="C77" s="24"/>
      <c r="D77" s="24"/>
      <c r="E77" s="25"/>
      <c r="F77" s="24"/>
      <c r="G77" s="24"/>
      <c r="H77" s="509"/>
      <c r="I77" s="509"/>
    </row>
    <row r="78" spans="1:9" ht="63">
      <c r="A78" s="18" t="s">
        <v>1316</v>
      </c>
      <c r="B78" s="28" t="s">
        <v>1315</v>
      </c>
      <c r="C78" s="35" t="s">
        <v>2361</v>
      </c>
      <c r="D78" s="23">
        <v>2</v>
      </c>
      <c r="E78" s="25" t="s">
        <v>110</v>
      </c>
      <c r="F78" s="24"/>
      <c r="G78" s="23"/>
    </row>
    <row r="79" spans="1:9" ht="30">
      <c r="A79" s="18"/>
      <c r="B79" s="28"/>
      <c r="C79" s="35" t="s">
        <v>2360</v>
      </c>
      <c r="D79" s="23">
        <v>2</v>
      </c>
      <c r="E79" s="25" t="s">
        <v>110</v>
      </c>
      <c r="F79" s="24"/>
      <c r="G79" s="23"/>
    </row>
    <row r="80" spans="1:9" ht="47.25" hidden="1">
      <c r="A80" s="20" t="s">
        <v>1313</v>
      </c>
      <c r="B80" s="28" t="s">
        <v>1312</v>
      </c>
      <c r="C80" s="24"/>
      <c r="D80" s="24"/>
      <c r="E80" s="25"/>
      <c r="F80" s="24"/>
      <c r="G80" s="24"/>
      <c r="H80" s="509"/>
      <c r="I80" s="509"/>
    </row>
    <row r="81" spans="1:9" ht="63" hidden="1">
      <c r="A81" s="20" t="s">
        <v>1306</v>
      </c>
      <c r="B81" s="28" t="s">
        <v>1880</v>
      </c>
      <c r="C81" s="24"/>
      <c r="D81" s="24"/>
      <c r="E81" s="25"/>
      <c r="F81" s="24"/>
      <c r="G81" s="24"/>
      <c r="H81" s="509"/>
      <c r="I81" s="509"/>
    </row>
    <row r="82" spans="1:9" ht="47.25" hidden="1">
      <c r="A82" s="20" t="s">
        <v>1300</v>
      </c>
      <c r="B82" s="28" t="s">
        <v>1299</v>
      </c>
      <c r="C82" s="24"/>
      <c r="D82" s="24"/>
      <c r="E82" s="25"/>
      <c r="F82" s="24"/>
      <c r="G82" s="24"/>
      <c r="H82" s="509"/>
      <c r="I82" s="509"/>
    </row>
    <row r="83" spans="1:9" ht="63" hidden="1">
      <c r="A83" s="20" t="s">
        <v>1297</v>
      </c>
      <c r="B83" s="28" t="s">
        <v>1296</v>
      </c>
      <c r="C83" s="24"/>
      <c r="D83" s="24"/>
      <c r="E83" s="25"/>
      <c r="F83" s="24"/>
      <c r="G83" s="24"/>
      <c r="H83" s="509"/>
      <c r="I83" s="509"/>
    </row>
    <row r="84" spans="1:9" ht="110.25" hidden="1">
      <c r="A84" s="20" t="s">
        <v>1294</v>
      </c>
      <c r="B84" s="28" t="s">
        <v>1293</v>
      </c>
      <c r="C84" s="24"/>
      <c r="D84" s="24"/>
      <c r="E84" s="25"/>
      <c r="F84" s="24"/>
      <c r="G84" s="24"/>
      <c r="H84" s="509"/>
      <c r="I84" s="509"/>
    </row>
    <row r="85" spans="1:9" ht="63" hidden="1">
      <c r="A85" s="20" t="s">
        <v>1291</v>
      </c>
      <c r="B85" s="28" t="s">
        <v>1290</v>
      </c>
      <c r="C85" s="24"/>
      <c r="D85" s="24"/>
      <c r="E85" s="25"/>
      <c r="F85" s="24"/>
      <c r="G85" s="24"/>
      <c r="H85" s="509"/>
      <c r="I85" s="509"/>
    </row>
    <row r="86" spans="1:9" ht="47.25" hidden="1">
      <c r="A86" s="20" t="s">
        <v>1289</v>
      </c>
      <c r="B86" s="28" t="s">
        <v>1288</v>
      </c>
      <c r="C86" s="141"/>
      <c r="D86" s="24"/>
      <c r="E86" s="25"/>
      <c r="F86" s="141"/>
      <c r="G86" s="24"/>
      <c r="H86" s="509"/>
      <c r="I86" s="509"/>
    </row>
    <row r="87" spans="1:9" ht="45" hidden="1">
      <c r="A87" s="20" t="s">
        <v>1286</v>
      </c>
      <c r="B87" s="22" t="s">
        <v>1285</v>
      </c>
      <c r="C87" s="24"/>
      <c r="D87" s="24"/>
      <c r="E87" s="25"/>
      <c r="F87" s="24"/>
      <c r="G87" s="24"/>
      <c r="H87" s="509"/>
      <c r="I87" s="509"/>
    </row>
    <row r="88" spans="1:9" ht="18.75" hidden="1">
      <c r="A88" s="321" t="s">
        <v>1283</v>
      </c>
      <c r="B88" s="879" t="s">
        <v>1282</v>
      </c>
      <c r="C88" s="880"/>
      <c r="D88" s="880"/>
      <c r="E88" s="880"/>
      <c r="F88" s="880"/>
      <c r="G88" s="881"/>
      <c r="H88" s="509"/>
      <c r="I88" s="509"/>
    </row>
    <row r="89" spans="1:9" ht="31.5" hidden="1">
      <c r="A89" s="20" t="s">
        <v>1281</v>
      </c>
      <c r="B89" s="30" t="s">
        <v>1280</v>
      </c>
      <c r="C89" s="24"/>
      <c r="D89" s="24"/>
      <c r="E89" s="25"/>
      <c r="F89" s="24"/>
      <c r="G89" s="24"/>
      <c r="H89" s="509"/>
      <c r="I89" s="509"/>
    </row>
    <row r="90" spans="1:9" ht="31.5" hidden="1">
      <c r="A90" s="20" t="s">
        <v>1279</v>
      </c>
      <c r="B90" s="30" t="s">
        <v>1278</v>
      </c>
      <c r="C90" s="24"/>
      <c r="D90" s="24"/>
      <c r="E90" s="25"/>
      <c r="F90" s="24"/>
      <c r="G90" s="24"/>
      <c r="H90" s="509"/>
      <c r="I90" s="509"/>
    </row>
    <row r="91" spans="1:9" ht="31.5" hidden="1">
      <c r="A91" s="20" t="s">
        <v>1277</v>
      </c>
      <c r="B91" s="30" t="s">
        <v>1276</v>
      </c>
      <c r="C91" s="24"/>
      <c r="D91" s="24"/>
      <c r="E91" s="25"/>
      <c r="F91" s="24"/>
      <c r="G91" s="24"/>
      <c r="H91" s="509"/>
      <c r="I91" s="509"/>
    </row>
    <row r="92" spans="1:9" ht="31.5" hidden="1">
      <c r="A92" s="20" t="s">
        <v>1275</v>
      </c>
      <c r="B92" s="30" t="s">
        <v>1274</v>
      </c>
      <c r="C92" s="24"/>
      <c r="D92" s="24"/>
      <c r="E92" s="25"/>
      <c r="F92" s="24"/>
      <c r="G92" s="24"/>
      <c r="H92" s="509"/>
      <c r="I92" s="509"/>
    </row>
    <row r="93" spans="1:9" ht="31.5" hidden="1">
      <c r="A93" s="20" t="s">
        <v>1273</v>
      </c>
      <c r="B93" s="30" t="s">
        <v>1272</v>
      </c>
      <c r="C93" s="24"/>
      <c r="D93" s="24"/>
      <c r="E93" s="25"/>
      <c r="F93" s="24"/>
      <c r="G93" s="24"/>
      <c r="H93" s="509"/>
      <c r="I93" s="509"/>
    </row>
    <row r="94" spans="1:9" ht="31.5" hidden="1">
      <c r="A94" s="20" t="s">
        <v>1271</v>
      </c>
      <c r="B94" s="30" t="s">
        <v>1270</v>
      </c>
      <c r="C94" s="24"/>
      <c r="D94" s="24"/>
      <c r="E94" s="25"/>
      <c r="F94" s="24"/>
      <c r="G94" s="24"/>
      <c r="H94" s="509"/>
      <c r="I94" s="509"/>
    </row>
    <row r="95" spans="1:9" ht="31.5" hidden="1">
      <c r="A95" s="20" t="s">
        <v>1269</v>
      </c>
      <c r="B95" s="30" t="s">
        <v>1268</v>
      </c>
      <c r="C95" s="24"/>
      <c r="D95" s="24"/>
      <c r="E95" s="25"/>
      <c r="F95" s="24"/>
      <c r="G95" s="24"/>
      <c r="H95" s="509"/>
      <c r="I95" s="509"/>
    </row>
    <row r="96" spans="1:9" ht="40.15" hidden="1" customHeight="1">
      <c r="A96" s="321" t="s">
        <v>1267</v>
      </c>
      <c r="B96" s="879" t="s">
        <v>1266</v>
      </c>
      <c r="C96" s="880"/>
      <c r="D96" s="880"/>
      <c r="E96" s="880"/>
      <c r="F96" s="880"/>
      <c r="G96" s="881"/>
      <c r="H96" s="509"/>
      <c r="I96" s="509"/>
    </row>
    <row r="97" spans="1:9" ht="63" hidden="1">
      <c r="A97" s="20" t="s">
        <v>1265</v>
      </c>
      <c r="B97" s="30" t="s">
        <v>1264</v>
      </c>
      <c r="C97" s="24"/>
      <c r="D97" s="24"/>
      <c r="E97" s="25"/>
      <c r="F97" s="24"/>
      <c r="G97" s="24"/>
      <c r="H97" s="509"/>
      <c r="I97" s="509"/>
    </row>
    <row r="98" spans="1:9" ht="78.75" hidden="1">
      <c r="A98" s="20" t="s">
        <v>1261</v>
      </c>
      <c r="B98" s="30" t="s">
        <v>1260</v>
      </c>
      <c r="C98" s="24"/>
      <c r="D98" s="24"/>
      <c r="E98" s="25"/>
      <c r="F98" s="24"/>
      <c r="G98" s="24"/>
      <c r="H98" s="509"/>
      <c r="I98" s="509"/>
    </row>
    <row r="99" spans="1:9" ht="21">
      <c r="A99" s="111"/>
      <c r="B99" s="908" t="s">
        <v>1259</v>
      </c>
      <c r="C99" s="878"/>
      <c r="D99" s="878"/>
      <c r="E99" s="878"/>
      <c r="F99" s="878"/>
      <c r="G99" s="878"/>
      <c r="H99" s="11">
        <f>H100+H112+H119+H126+H133+H141</f>
        <v>48</v>
      </c>
      <c r="I99" s="11">
        <f>I100+I112+I119+I126+I133+I141</f>
        <v>48</v>
      </c>
    </row>
    <row r="100" spans="1:9" ht="40.15" customHeight="1">
      <c r="A100" s="322" t="s">
        <v>1258</v>
      </c>
      <c r="B100" s="879" t="s">
        <v>1257</v>
      </c>
      <c r="C100" s="880"/>
      <c r="D100" s="880"/>
      <c r="E100" s="880"/>
      <c r="F100" s="880"/>
      <c r="G100" s="881"/>
      <c r="H100" s="11">
        <f>SUM(D101:D109)</f>
        <v>12</v>
      </c>
      <c r="I100" s="11">
        <f>COUNT(D101:D109)*2</f>
        <v>12</v>
      </c>
    </row>
    <row r="101" spans="1:9" ht="31.5">
      <c r="A101" s="18" t="s">
        <v>1256</v>
      </c>
      <c r="B101" s="97" t="s">
        <v>1255</v>
      </c>
      <c r="C101" s="85" t="s">
        <v>2359</v>
      </c>
      <c r="D101" s="23">
        <v>2</v>
      </c>
      <c r="E101" s="25" t="s">
        <v>156</v>
      </c>
      <c r="F101" s="21" t="s">
        <v>1253</v>
      </c>
      <c r="G101" s="23"/>
    </row>
    <row r="102" spans="1:9" ht="30">
      <c r="A102" s="18"/>
      <c r="B102" s="97"/>
      <c r="C102" s="85" t="s">
        <v>2358</v>
      </c>
      <c r="D102" s="23">
        <v>2</v>
      </c>
      <c r="E102" s="25" t="s">
        <v>156</v>
      </c>
      <c r="F102" s="24"/>
      <c r="G102" s="23"/>
    </row>
    <row r="103" spans="1:9" ht="15.75">
      <c r="A103" s="18"/>
      <c r="B103" s="97"/>
      <c r="C103" s="100" t="s">
        <v>2357</v>
      </c>
      <c r="D103" s="23">
        <v>2</v>
      </c>
      <c r="E103" s="25" t="s">
        <v>156</v>
      </c>
      <c r="F103" s="24"/>
      <c r="G103" s="23"/>
    </row>
    <row r="104" spans="1:9" ht="47.25">
      <c r="A104" s="18" t="s">
        <v>1251</v>
      </c>
      <c r="B104" s="97" t="s">
        <v>1250</v>
      </c>
      <c r="C104" s="21" t="s">
        <v>2356</v>
      </c>
      <c r="D104" s="23">
        <v>2</v>
      </c>
      <c r="E104" s="25" t="s">
        <v>156</v>
      </c>
      <c r="F104" s="24"/>
      <c r="G104" s="23"/>
    </row>
    <row r="105" spans="1:9" ht="15.75">
      <c r="A105" s="18"/>
      <c r="B105" s="97"/>
      <c r="C105" s="21" t="s">
        <v>2355</v>
      </c>
      <c r="D105" s="23">
        <v>2</v>
      </c>
      <c r="E105" s="25" t="s">
        <v>156</v>
      </c>
      <c r="F105" s="24"/>
      <c r="G105" s="23"/>
    </row>
    <row r="106" spans="1:9" ht="47.25" hidden="1">
      <c r="A106" s="20" t="s">
        <v>1244</v>
      </c>
      <c r="B106" s="97" t="s">
        <v>1243</v>
      </c>
      <c r="C106" s="24"/>
      <c r="D106" s="24"/>
      <c r="E106" s="25"/>
      <c r="F106" s="24"/>
      <c r="G106" s="24"/>
      <c r="H106" s="509"/>
      <c r="I106" s="509"/>
    </row>
    <row r="107" spans="1:9" ht="47.25" hidden="1">
      <c r="A107" s="20" t="s">
        <v>1241</v>
      </c>
      <c r="B107" s="97" t="s">
        <v>1240</v>
      </c>
      <c r="C107" s="24"/>
      <c r="D107" s="24"/>
      <c r="E107" s="25"/>
      <c r="F107" s="24"/>
      <c r="G107" s="24"/>
      <c r="H107" s="509"/>
      <c r="I107" s="509"/>
    </row>
    <row r="108" spans="1:9" ht="63" hidden="1">
      <c r="A108" s="20" t="s">
        <v>1238</v>
      </c>
      <c r="B108" s="97" t="s">
        <v>1237</v>
      </c>
      <c r="C108" s="24"/>
      <c r="D108" s="24"/>
      <c r="E108" s="25"/>
      <c r="F108" s="24"/>
      <c r="G108" s="24"/>
      <c r="H108" s="509"/>
      <c r="I108" s="509"/>
    </row>
    <row r="109" spans="1:9" ht="47.25">
      <c r="A109" s="18" t="s">
        <v>1234</v>
      </c>
      <c r="B109" s="97" t="s">
        <v>1233</v>
      </c>
      <c r="C109" s="98" t="s">
        <v>1232</v>
      </c>
      <c r="D109" s="23">
        <v>2</v>
      </c>
      <c r="E109" s="25" t="s">
        <v>156</v>
      </c>
      <c r="F109" s="24"/>
      <c r="G109" s="23"/>
    </row>
    <row r="110" spans="1:9" ht="47.25" hidden="1">
      <c r="A110" s="20" t="s">
        <v>1231</v>
      </c>
      <c r="B110" s="97" t="s">
        <v>1230</v>
      </c>
      <c r="C110" s="24"/>
      <c r="D110" s="24"/>
      <c r="E110" s="25"/>
      <c r="F110" s="24"/>
      <c r="G110" s="24"/>
      <c r="H110" s="509"/>
      <c r="I110" s="509"/>
    </row>
    <row r="111" spans="1:9" ht="47.25" hidden="1">
      <c r="A111" s="20" t="s">
        <v>1228</v>
      </c>
      <c r="B111" s="97" t="s">
        <v>1227</v>
      </c>
      <c r="C111" s="24"/>
      <c r="D111" s="24"/>
      <c r="E111" s="25"/>
      <c r="F111" s="24"/>
      <c r="G111" s="24"/>
      <c r="H111" s="509"/>
      <c r="I111" s="509"/>
    </row>
    <row r="112" spans="1:9" ht="40.15" customHeight="1">
      <c r="A112" s="322" t="s">
        <v>1224</v>
      </c>
      <c r="B112" s="737" t="s">
        <v>2354</v>
      </c>
      <c r="C112" s="738"/>
      <c r="D112" s="738"/>
      <c r="E112" s="738"/>
      <c r="F112" s="738"/>
      <c r="G112" s="739"/>
      <c r="H112" s="11">
        <f>SUM(D113:D116)</f>
        <v>6</v>
      </c>
      <c r="I112" s="11">
        <f>COUNT(D113:D116)*2</f>
        <v>6</v>
      </c>
    </row>
    <row r="113" spans="1:9" ht="60">
      <c r="A113" s="18" t="s">
        <v>1222</v>
      </c>
      <c r="B113" s="93" t="s">
        <v>1221</v>
      </c>
      <c r="C113" s="85" t="s">
        <v>2353</v>
      </c>
      <c r="D113" s="23">
        <v>2</v>
      </c>
      <c r="E113" s="25" t="s">
        <v>779</v>
      </c>
      <c r="F113" s="16" t="s">
        <v>2352</v>
      </c>
      <c r="G113" s="23"/>
    </row>
    <row r="114" spans="1:9" ht="78.75" hidden="1">
      <c r="A114" s="20" t="s">
        <v>1215</v>
      </c>
      <c r="B114" s="93" t="s">
        <v>1214</v>
      </c>
      <c r="C114" s="24"/>
      <c r="D114" s="24"/>
      <c r="E114" s="25"/>
      <c r="F114" s="24"/>
      <c r="G114" s="24"/>
      <c r="H114" s="509"/>
      <c r="I114" s="509"/>
    </row>
    <row r="115" spans="1:9" ht="63">
      <c r="A115" s="18" t="s">
        <v>1213</v>
      </c>
      <c r="B115" s="96" t="s">
        <v>1212</v>
      </c>
      <c r="C115" s="74" t="s">
        <v>2351</v>
      </c>
      <c r="D115" s="23">
        <v>2</v>
      </c>
      <c r="E115" s="25" t="s">
        <v>156</v>
      </c>
      <c r="F115" s="24"/>
      <c r="G115" s="23"/>
    </row>
    <row r="116" spans="1:9" ht="30">
      <c r="A116" s="18"/>
      <c r="B116" s="93"/>
      <c r="C116" s="85" t="s">
        <v>1210</v>
      </c>
      <c r="D116" s="23">
        <v>2</v>
      </c>
      <c r="E116" s="25" t="s">
        <v>156</v>
      </c>
      <c r="F116" s="24"/>
      <c r="G116" s="23"/>
    </row>
    <row r="117" spans="1:9" ht="47.25" hidden="1">
      <c r="A117" s="20" t="s">
        <v>1207</v>
      </c>
      <c r="B117" s="93" t="s">
        <v>1206</v>
      </c>
      <c r="D117" s="24"/>
      <c r="E117" s="25"/>
      <c r="F117" s="24"/>
      <c r="G117" s="24"/>
      <c r="H117" s="509"/>
      <c r="I117" s="509"/>
    </row>
    <row r="118" spans="1:9" ht="47.25" hidden="1">
      <c r="A118" s="20" t="s">
        <v>1205</v>
      </c>
      <c r="B118" s="94" t="s">
        <v>1204</v>
      </c>
      <c r="C118" s="24"/>
      <c r="D118" s="24"/>
      <c r="E118" s="25"/>
      <c r="F118" s="24"/>
      <c r="G118" s="24"/>
      <c r="H118" s="509"/>
      <c r="I118" s="509"/>
    </row>
    <row r="119" spans="1:9" ht="40.15" customHeight="1">
      <c r="A119" s="322" t="s">
        <v>1203</v>
      </c>
      <c r="B119" s="879" t="s">
        <v>1202</v>
      </c>
      <c r="C119" s="880"/>
      <c r="D119" s="880"/>
      <c r="E119" s="880"/>
      <c r="F119" s="880"/>
      <c r="G119" s="881"/>
      <c r="H119" s="11">
        <f>SUM(D120:D125)</f>
        <v>12</v>
      </c>
      <c r="I119" s="11">
        <f>COUNT(D120:D125)*2</f>
        <v>12</v>
      </c>
    </row>
    <row r="120" spans="1:9" ht="31.5">
      <c r="A120" s="18" t="s">
        <v>1201</v>
      </c>
      <c r="B120" s="93" t="s">
        <v>1200</v>
      </c>
      <c r="C120" s="85" t="s">
        <v>2350</v>
      </c>
      <c r="D120" s="23">
        <v>2</v>
      </c>
      <c r="E120" s="25" t="s">
        <v>156</v>
      </c>
      <c r="F120" s="24"/>
      <c r="G120" s="23"/>
    </row>
    <row r="121" spans="1:9" ht="45">
      <c r="A121" s="18"/>
      <c r="B121" s="93"/>
      <c r="C121" s="21" t="s">
        <v>2349</v>
      </c>
      <c r="D121" s="23">
        <v>2</v>
      </c>
      <c r="E121" s="25" t="s">
        <v>156</v>
      </c>
      <c r="F121" s="24"/>
      <c r="G121" s="23"/>
    </row>
    <row r="122" spans="1:9" ht="47.25">
      <c r="A122" s="18" t="s">
        <v>1196</v>
      </c>
      <c r="B122" s="93" t="s">
        <v>1195</v>
      </c>
      <c r="C122" s="21" t="s">
        <v>1638</v>
      </c>
      <c r="D122" s="23">
        <v>2</v>
      </c>
      <c r="E122" s="25" t="s">
        <v>1186</v>
      </c>
      <c r="G122" s="23"/>
    </row>
    <row r="123" spans="1:9" ht="45">
      <c r="A123" s="18"/>
      <c r="B123" s="93"/>
      <c r="C123" s="35" t="s">
        <v>1775</v>
      </c>
      <c r="D123" s="23">
        <v>2</v>
      </c>
      <c r="E123" s="25" t="s">
        <v>1186</v>
      </c>
      <c r="F123" s="35"/>
      <c r="G123" s="23"/>
    </row>
    <row r="124" spans="1:9" ht="63">
      <c r="A124" s="18" t="s">
        <v>1193</v>
      </c>
      <c r="B124" s="93" t="s">
        <v>1192</v>
      </c>
      <c r="C124" s="22" t="s">
        <v>1191</v>
      </c>
      <c r="D124" s="23">
        <v>2</v>
      </c>
      <c r="E124" s="25" t="s">
        <v>903</v>
      </c>
      <c r="F124" s="24"/>
      <c r="G124" s="23"/>
    </row>
    <row r="125" spans="1:9" ht="78.75">
      <c r="A125" s="18" t="s">
        <v>1189</v>
      </c>
      <c r="B125" s="93" t="s">
        <v>1188</v>
      </c>
      <c r="C125" s="16" t="s">
        <v>2348</v>
      </c>
      <c r="D125" s="23">
        <v>2</v>
      </c>
      <c r="E125" s="25" t="s">
        <v>1186</v>
      </c>
      <c r="F125" s="24"/>
      <c r="G125" s="23"/>
    </row>
    <row r="126" spans="1:9" ht="40.15" customHeight="1">
      <c r="A126" s="322" t="s">
        <v>1184</v>
      </c>
      <c r="B126" s="879" t="s">
        <v>1183</v>
      </c>
      <c r="C126" s="880"/>
      <c r="D126" s="880"/>
      <c r="E126" s="880"/>
      <c r="F126" s="880"/>
      <c r="G126" s="881"/>
      <c r="H126" s="11">
        <f>SUM(D127:D132)</f>
        <v>8</v>
      </c>
      <c r="I126" s="11">
        <f>COUNT(D127:D132)*2</f>
        <v>8</v>
      </c>
    </row>
    <row r="127" spans="1:9" ht="63">
      <c r="A127" s="18" t="s">
        <v>1182</v>
      </c>
      <c r="B127" s="64" t="s">
        <v>1181</v>
      </c>
      <c r="C127" s="21" t="s">
        <v>2347</v>
      </c>
      <c r="D127" s="23">
        <v>2</v>
      </c>
      <c r="E127" s="25" t="s">
        <v>404</v>
      </c>
      <c r="F127" s="24"/>
      <c r="G127" s="23"/>
    </row>
    <row r="128" spans="1:9" ht="21.75" customHeight="1">
      <c r="A128" s="18"/>
      <c r="B128" s="64"/>
      <c r="C128" s="21" t="s">
        <v>2346</v>
      </c>
      <c r="D128" s="23">
        <v>2</v>
      </c>
      <c r="E128" s="25" t="s">
        <v>404</v>
      </c>
      <c r="F128" s="24"/>
      <c r="G128" s="23"/>
    </row>
    <row r="129" spans="1:9" ht="47.25" hidden="1">
      <c r="A129" s="20" t="s">
        <v>1179</v>
      </c>
      <c r="B129" s="64" t="s">
        <v>1178</v>
      </c>
      <c r="C129" s="24"/>
      <c r="D129" s="24"/>
      <c r="E129" s="25"/>
      <c r="F129" s="24"/>
      <c r="G129" s="24"/>
      <c r="H129" s="509"/>
      <c r="I129" s="509"/>
    </row>
    <row r="130" spans="1:9" ht="31.5" hidden="1">
      <c r="A130" s="20" t="s">
        <v>1176</v>
      </c>
      <c r="B130" s="64" t="s">
        <v>1175</v>
      </c>
      <c r="C130" s="24"/>
      <c r="D130" s="24"/>
      <c r="E130" s="25"/>
      <c r="F130" s="24"/>
      <c r="G130" s="24"/>
      <c r="H130" s="509"/>
      <c r="I130" s="509"/>
    </row>
    <row r="131" spans="1:9" ht="64.5" customHeight="1">
      <c r="A131" s="18" t="s">
        <v>1174</v>
      </c>
      <c r="B131" s="64" t="s">
        <v>1173</v>
      </c>
      <c r="C131" s="21" t="s">
        <v>2345</v>
      </c>
      <c r="D131" s="23">
        <v>2</v>
      </c>
      <c r="E131" s="25" t="s">
        <v>790</v>
      </c>
      <c r="F131" s="24"/>
      <c r="G131" s="23"/>
    </row>
    <row r="132" spans="1:9" ht="60">
      <c r="A132" s="18" t="s">
        <v>1167</v>
      </c>
      <c r="B132" s="41" t="s">
        <v>1166</v>
      </c>
      <c r="C132" s="29" t="s">
        <v>2344</v>
      </c>
      <c r="D132" s="23">
        <v>2</v>
      </c>
      <c r="E132" s="25" t="s">
        <v>156</v>
      </c>
      <c r="F132" s="24"/>
      <c r="G132" s="23"/>
    </row>
    <row r="133" spans="1:9" ht="40.15" customHeight="1">
      <c r="A133" s="322" t="s">
        <v>1164</v>
      </c>
      <c r="B133" s="879" t="s">
        <v>1163</v>
      </c>
      <c r="C133" s="880"/>
      <c r="D133" s="880"/>
      <c r="E133" s="880"/>
      <c r="F133" s="880"/>
      <c r="G133" s="881"/>
      <c r="H133" s="11">
        <f>SUM(D134:D138)</f>
        <v>10</v>
      </c>
      <c r="I133" s="11">
        <f>COUNT(D134:D138)*2</f>
        <v>10</v>
      </c>
    </row>
    <row r="134" spans="1:9" ht="63">
      <c r="A134" s="18" t="s">
        <v>1162</v>
      </c>
      <c r="B134" s="93" t="s">
        <v>1161</v>
      </c>
      <c r="C134" s="74" t="s">
        <v>2343</v>
      </c>
      <c r="D134" s="23">
        <v>2</v>
      </c>
      <c r="E134" s="25" t="s">
        <v>790</v>
      </c>
      <c r="F134" s="24" t="s">
        <v>2342</v>
      </c>
      <c r="G134" s="23"/>
    </row>
    <row r="135" spans="1:9" ht="51" customHeight="1">
      <c r="A135" s="18"/>
      <c r="B135" s="93"/>
      <c r="C135" s="74" t="s">
        <v>2341</v>
      </c>
      <c r="D135" s="23">
        <v>2</v>
      </c>
      <c r="E135" s="25" t="s">
        <v>790</v>
      </c>
      <c r="F135" s="24"/>
      <c r="G135" s="23"/>
    </row>
    <row r="136" spans="1:9" ht="47.25">
      <c r="A136" s="18" t="s">
        <v>1158</v>
      </c>
      <c r="B136" s="93" t="s">
        <v>1157</v>
      </c>
      <c r="C136" s="22" t="s">
        <v>1823</v>
      </c>
      <c r="D136" s="23">
        <v>2</v>
      </c>
      <c r="E136" s="25" t="s">
        <v>790</v>
      </c>
      <c r="F136" s="24"/>
      <c r="G136" s="23"/>
    </row>
    <row r="137" spans="1:9" ht="47.25">
      <c r="A137" s="18" t="s">
        <v>1155</v>
      </c>
      <c r="B137" s="93" t="s">
        <v>1154</v>
      </c>
      <c r="C137" s="22" t="s">
        <v>1153</v>
      </c>
      <c r="D137" s="23">
        <v>2</v>
      </c>
      <c r="E137" s="25" t="s">
        <v>790</v>
      </c>
      <c r="F137" s="24"/>
      <c r="G137" s="23"/>
    </row>
    <row r="138" spans="1:9" ht="63">
      <c r="A138" s="18" t="s">
        <v>1152</v>
      </c>
      <c r="B138" s="93" t="s">
        <v>1151</v>
      </c>
      <c r="C138" s="21" t="s">
        <v>2340</v>
      </c>
      <c r="D138" s="23">
        <v>2</v>
      </c>
      <c r="E138" s="25" t="s">
        <v>1146</v>
      </c>
      <c r="F138" s="24"/>
      <c r="G138" s="23"/>
    </row>
    <row r="139" spans="1:9" ht="63" hidden="1">
      <c r="A139" s="20" t="s">
        <v>1149</v>
      </c>
      <c r="B139" s="93" t="s">
        <v>1148</v>
      </c>
      <c r="C139" s="25"/>
      <c r="D139" s="24"/>
      <c r="E139" s="25"/>
      <c r="F139" s="24"/>
      <c r="G139" s="24"/>
      <c r="H139" s="509"/>
      <c r="I139" s="509"/>
    </row>
    <row r="140" spans="1:9" ht="63" hidden="1">
      <c r="A140" s="20" t="s">
        <v>1145</v>
      </c>
      <c r="B140" s="67" t="s">
        <v>1144</v>
      </c>
      <c r="C140" s="24"/>
      <c r="D140" s="24"/>
      <c r="E140" s="25"/>
      <c r="F140" s="24"/>
      <c r="G140" s="24"/>
      <c r="H140" s="509"/>
      <c r="I140" s="509"/>
    </row>
    <row r="141" spans="1:9" hidden="1">
      <c r="A141" s="20" t="s">
        <v>5275</v>
      </c>
      <c r="B141" s="737" t="s">
        <v>5032</v>
      </c>
      <c r="C141" s="981"/>
      <c r="D141" s="981"/>
      <c r="E141" s="981"/>
      <c r="F141" s="981"/>
      <c r="G141" s="981"/>
      <c r="H141" s="509">
        <f>SUM(D142:D152)</f>
        <v>0</v>
      </c>
      <c r="I141" s="509">
        <f>COUNT(D142:D152)*2</f>
        <v>0</v>
      </c>
    </row>
    <row r="142" spans="1:9" ht="45" hidden="1">
      <c r="A142" s="20" t="s">
        <v>5033</v>
      </c>
      <c r="B142" s="21" t="s">
        <v>5034</v>
      </c>
      <c r="C142" s="12"/>
      <c r="D142" s="613"/>
      <c r="E142" s="12"/>
      <c r="F142" s="12"/>
      <c r="G142" s="12"/>
      <c r="H142" s="509"/>
      <c r="I142" s="509"/>
    </row>
    <row r="143" spans="1:9" ht="30" hidden="1">
      <c r="A143" s="20" t="s">
        <v>5037</v>
      </c>
      <c r="B143" s="21" t="s">
        <v>5038</v>
      </c>
      <c r="C143" s="12"/>
      <c r="D143" s="613"/>
      <c r="E143" s="12"/>
      <c r="F143" s="12"/>
      <c r="G143" s="12"/>
      <c r="H143" s="509"/>
      <c r="I143" s="509"/>
    </row>
    <row r="144" spans="1:9" ht="60" hidden="1">
      <c r="A144" s="20" t="s">
        <v>5041</v>
      </c>
      <c r="B144" s="21" t="s">
        <v>5042</v>
      </c>
      <c r="C144" s="12"/>
      <c r="D144" s="613"/>
      <c r="E144" s="12"/>
      <c r="F144" s="12"/>
      <c r="G144" s="12"/>
      <c r="H144" s="509"/>
      <c r="I144" s="509"/>
    </row>
    <row r="145" spans="1:9" ht="105" hidden="1">
      <c r="A145" s="20" t="s">
        <v>5045</v>
      </c>
      <c r="B145" s="21" t="s">
        <v>5046</v>
      </c>
      <c r="C145" s="12"/>
      <c r="D145" s="613"/>
      <c r="E145" s="12"/>
      <c r="F145" s="12"/>
      <c r="G145" s="12"/>
      <c r="H145" s="509"/>
      <c r="I145" s="509"/>
    </row>
    <row r="146" spans="1:9" ht="75" hidden="1">
      <c r="A146" s="20" t="s">
        <v>5049</v>
      </c>
      <c r="B146" s="21" t="s">
        <v>5050</v>
      </c>
      <c r="C146" s="12"/>
      <c r="D146" s="613"/>
      <c r="E146" s="12"/>
      <c r="F146" s="12"/>
      <c r="G146" s="12"/>
      <c r="H146" s="509"/>
      <c r="I146" s="509"/>
    </row>
    <row r="147" spans="1:9" ht="30" hidden="1">
      <c r="A147" s="20" t="s">
        <v>5053</v>
      </c>
      <c r="B147" s="21" t="s">
        <v>5054</v>
      </c>
      <c r="C147" s="12"/>
      <c r="D147" s="613"/>
      <c r="E147" s="12"/>
      <c r="F147" s="12"/>
      <c r="G147" s="12"/>
      <c r="H147" s="509"/>
      <c r="I147" s="509"/>
    </row>
    <row r="148" spans="1:9" ht="75" hidden="1">
      <c r="A148" s="20" t="s">
        <v>5276</v>
      </c>
      <c r="B148" s="21" t="s">
        <v>5056</v>
      </c>
      <c r="C148" s="12"/>
      <c r="D148" s="613"/>
      <c r="E148" s="12"/>
      <c r="F148" s="12"/>
      <c r="G148" s="12"/>
      <c r="H148" s="509"/>
      <c r="I148" s="509"/>
    </row>
    <row r="149" spans="1:9" ht="75" hidden="1">
      <c r="A149" s="20" t="s">
        <v>5057</v>
      </c>
      <c r="B149" s="21" t="s">
        <v>5058</v>
      </c>
      <c r="C149" s="12"/>
      <c r="D149" s="613"/>
      <c r="E149" s="12"/>
      <c r="F149" s="12"/>
      <c r="G149" s="12"/>
      <c r="H149" s="509"/>
      <c r="I149" s="509"/>
    </row>
    <row r="150" spans="1:9" ht="45" hidden="1">
      <c r="A150" s="20" t="s">
        <v>5061</v>
      </c>
      <c r="B150" s="21" t="s">
        <v>5062</v>
      </c>
      <c r="C150" s="12"/>
      <c r="D150" s="613"/>
      <c r="E150" s="12"/>
      <c r="F150" s="12"/>
      <c r="G150" s="12"/>
      <c r="H150" s="509"/>
      <c r="I150" s="509"/>
    </row>
    <row r="151" spans="1:9" ht="75" hidden="1">
      <c r="A151" s="20" t="s">
        <v>5065</v>
      </c>
      <c r="B151" s="21" t="s">
        <v>5066</v>
      </c>
      <c r="C151" s="12"/>
      <c r="D151" s="613"/>
      <c r="E151" s="12"/>
      <c r="F151" s="12"/>
      <c r="G151" s="12"/>
      <c r="H151" s="509"/>
      <c r="I151" s="509"/>
    </row>
    <row r="152" spans="1:9" ht="45" hidden="1">
      <c r="A152" s="20" t="s">
        <v>5069</v>
      </c>
      <c r="B152" s="21" t="s">
        <v>5070</v>
      </c>
      <c r="C152" s="12"/>
      <c r="D152" s="613"/>
      <c r="E152" s="12"/>
      <c r="F152" s="12"/>
      <c r="G152" s="12"/>
      <c r="H152" s="509"/>
      <c r="I152" s="509"/>
    </row>
    <row r="153" spans="1:9" ht="21">
      <c r="A153" s="111"/>
      <c r="B153" s="908" t="s">
        <v>1143</v>
      </c>
      <c r="C153" s="878"/>
      <c r="D153" s="878"/>
      <c r="E153" s="878"/>
      <c r="F153" s="878"/>
      <c r="G153" s="878"/>
      <c r="H153" s="11">
        <f>H154+H179+H186+H192+H205+H221+H239</f>
        <v>178</v>
      </c>
      <c r="I153" s="11">
        <f>I154+I179+I186+I192+I205+I221+I239</f>
        <v>178</v>
      </c>
    </row>
    <row r="154" spans="1:9" ht="40.15" customHeight="1">
      <c r="A154" s="320" t="s">
        <v>1142</v>
      </c>
      <c r="B154" s="879" t="s">
        <v>1141</v>
      </c>
      <c r="C154" s="880"/>
      <c r="D154" s="880"/>
      <c r="E154" s="880"/>
      <c r="F154" s="880"/>
      <c r="G154" s="881"/>
      <c r="H154" s="11">
        <f>SUM(D155:D178)</f>
        <v>48</v>
      </c>
      <c r="I154" s="11">
        <f>COUNT(D155:D178)*2</f>
        <v>48</v>
      </c>
    </row>
    <row r="155" spans="1:9" ht="47.25">
      <c r="A155" s="18" t="s">
        <v>1140</v>
      </c>
      <c r="B155" s="91" t="s">
        <v>1139</v>
      </c>
      <c r="C155" s="29" t="s">
        <v>2339</v>
      </c>
      <c r="D155" s="23">
        <v>2</v>
      </c>
      <c r="E155" s="25" t="s">
        <v>156</v>
      </c>
      <c r="F155" s="24"/>
      <c r="G155" s="23"/>
    </row>
    <row r="156" spans="1:9" ht="47.25" customHeight="1">
      <c r="A156" s="18"/>
      <c r="B156" s="91"/>
      <c r="C156" s="29" t="s">
        <v>2338</v>
      </c>
      <c r="D156" s="23">
        <v>2</v>
      </c>
      <c r="E156" s="25" t="s">
        <v>156</v>
      </c>
      <c r="F156" s="16" t="s">
        <v>2337</v>
      </c>
      <c r="G156" s="23"/>
    </row>
    <row r="157" spans="1:9" ht="30">
      <c r="A157" s="18"/>
      <c r="B157" s="91"/>
      <c r="C157" s="29" t="s">
        <v>2336</v>
      </c>
      <c r="D157" s="23">
        <v>2</v>
      </c>
      <c r="E157" s="25" t="s">
        <v>156</v>
      </c>
      <c r="F157" s="24" t="s">
        <v>2335</v>
      </c>
      <c r="G157" s="23"/>
    </row>
    <row r="158" spans="1:9" ht="30">
      <c r="A158" s="18"/>
      <c r="B158" s="91"/>
      <c r="C158" s="29" t="s">
        <v>2334</v>
      </c>
      <c r="D158" s="23">
        <v>2</v>
      </c>
      <c r="E158" s="25" t="s">
        <v>156</v>
      </c>
      <c r="F158" s="24" t="s">
        <v>2333</v>
      </c>
      <c r="G158" s="23"/>
    </row>
    <row r="159" spans="1:9" ht="15.75">
      <c r="A159" s="18"/>
      <c r="B159" s="91"/>
      <c r="C159" s="21" t="s">
        <v>2332</v>
      </c>
      <c r="D159" s="23">
        <v>2</v>
      </c>
      <c r="E159" s="25" t="s">
        <v>156</v>
      </c>
      <c r="F159" s="24"/>
      <c r="G159" s="23"/>
    </row>
    <row r="160" spans="1:9" ht="31.5">
      <c r="A160" s="18" t="s">
        <v>1134</v>
      </c>
      <c r="B160" s="78" t="s">
        <v>1133</v>
      </c>
      <c r="C160" s="21" t="s">
        <v>2331</v>
      </c>
      <c r="D160" s="23">
        <v>2</v>
      </c>
      <c r="E160" s="25" t="s">
        <v>156</v>
      </c>
      <c r="F160" s="24"/>
      <c r="G160" s="23"/>
    </row>
    <row r="161" spans="1:7" ht="27" customHeight="1">
      <c r="A161" s="18"/>
      <c r="B161" s="78"/>
      <c r="C161" s="224" t="s">
        <v>2330</v>
      </c>
      <c r="D161" s="23">
        <v>2</v>
      </c>
      <c r="E161" s="25" t="s">
        <v>156</v>
      </c>
      <c r="G161" s="23"/>
    </row>
    <row r="162" spans="1:7" ht="37.5" customHeight="1">
      <c r="A162" s="18"/>
      <c r="B162" s="78"/>
      <c r="C162" s="16" t="s">
        <v>2329</v>
      </c>
      <c r="D162" s="23">
        <v>2</v>
      </c>
      <c r="E162" s="25" t="s">
        <v>156</v>
      </c>
      <c r="F162" s="24"/>
      <c r="G162" s="23"/>
    </row>
    <row r="163" spans="1:7" ht="47.25">
      <c r="A163" s="18" t="s">
        <v>1122</v>
      </c>
      <c r="B163" s="91" t="s">
        <v>1121</v>
      </c>
      <c r="C163" s="21" t="s">
        <v>2328</v>
      </c>
      <c r="D163" s="23">
        <v>2</v>
      </c>
      <c r="E163" s="25" t="s">
        <v>156</v>
      </c>
      <c r="F163" s="24"/>
      <c r="G163" s="23"/>
    </row>
    <row r="164" spans="1:7" ht="15.75">
      <c r="A164" s="18"/>
      <c r="B164" s="91"/>
      <c r="C164" s="21" t="s">
        <v>2327</v>
      </c>
      <c r="D164" s="23">
        <v>2</v>
      </c>
      <c r="E164" s="25" t="s">
        <v>156</v>
      </c>
      <c r="F164" s="24"/>
      <c r="G164" s="23"/>
    </row>
    <row r="165" spans="1:7" ht="15.75">
      <c r="A165" s="18"/>
      <c r="B165" s="91"/>
      <c r="C165" s="21" t="s">
        <v>2326</v>
      </c>
      <c r="D165" s="23">
        <v>2</v>
      </c>
      <c r="E165" s="25" t="s">
        <v>156</v>
      </c>
      <c r="F165" s="24"/>
      <c r="G165" s="23"/>
    </row>
    <row r="166" spans="1:7" ht="15.75">
      <c r="A166" s="18"/>
      <c r="B166" s="91"/>
      <c r="C166" s="21" t="s">
        <v>2325</v>
      </c>
      <c r="D166" s="23">
        <v>2</v>
      </c>
      <c r="E166" s="25" t="s">
        <v>156</v>
      </c>
      <c r="F166" s="24"/>
      <c r="G166" s="23"/>
    </row>
    <row r="167" spans="1:7" ht="34.5" customHeight="1">
      <c r="A167" s="18"/>
      <c r="B167" s="91"/>
      <c r="C167" s="21" t="s">
        <v>2324</v>
      </c>
      <c r="D167" s="23">
        <v>2</v>
      </c>
      <c r="E167" s="25" t="s">
        <v>156</v>
      </c>
      <c r="F167" s="24"/>
      <c r="G167" s="23"/>
    </row>
    <row r="168" spans="1:7" ht="29.25" customHeight="1">
      <c r="A168" s="18"/>
      <c r="B168" s="91"/>
      <c r="C168" s="21" t="s">
        <v>2323</v>
      </c>
      <c r="D168" s="23">
        <v>2</v>
      </c>
      <c r="E168" s="25" t="s">
        <v>156</v>
      </c>
      <c r="F168" s="24"/>
      <c r="G168" s="23"/>
    </row>
    <row r="169" spans="1:7" ht="30">
      <c r="A169" s="18"/>
      <c r="B169" s="91"/>
      <c r="C169" s="224" t="s">
        <v>2322</v>
      </c>
      <c r="D169" s="23">
        <v>2</v>
      </c>
      <c r="E169" s="25" t="s">
        <v>156</v>
      </c>
      <c r="F169" s="24"/>
      <c r="G169" s="23"/>
    </row>
    <row r="170" spans="1:7" ht="27.75" customHeight="1">
      <c r="A170" s="18"/>
      <c r="B170" s="91"/>
      <c r="C170" s="21" t="s">
        <v>2321</v>
      </c>
      <c r="D170" s="23">
        <v>2</v>
      </c>
      <c r="E170" s="25" t="s">
        <v>156</v>
      </c>
      <c r="F170" s="24"/>
      <c r="G170" s="23"/>
    </row>
    <row r="171" spans="1:7" ht="29.25" customHeight="1">
      <c r="A171" s="18"/>
      <c r="B171" s="91"/>
      <c r="C171" s="21" t="s">
        <v>2320</v>
      </c>
      <c r="D171" s="23">
        <v>2</v>
      </c>
      <c r="E171" s="25" t="s">
        <v>156</v>
      </c>
      <c r="F171" s="24"/>
      <c r="G171" s="23"/>
    </row>
    <row r="172" spans="1:7" ht="32.25" customHeight="1">
      <c r="A172" s="18"/>
      <c r="B172" s="91"/>
      <c r="C172" s="21" t="s">
        <v>2319</v>
      </c>
      <c r="D172" s="23">
        <v>2</v>
      </c>
      <c r="E172" s="25" t="s">
        <v>156</v>
      </c>
      <c r="F172" s="24"/>
      <c r="G172" s="23"/>
    </row>
    <row r="173" spans="1:7" ht="27.75" customHeight="1">
      <c r="A173" s="18"/>
      <c r="B173" s="91"/>
      <c r="C173" s="21" t="s">
        <v>2318</v>
      </c>
      <c r="D173" s="23">
        <v>2</v>
      </c>
      <c r="E173" s="25" t="s">
        <v>156</v>
      </c>
      <c r="F173" s="24"/>
      <c r="G173" s="23"/>
    </row>
    <row r="174" spans="1:7" ht="21.75" customHeight="1">
      <c r="A174" s="18"/>
      <c r="B174" s="91"/>
      <c r="C174" s="21" t="s">
        <v>1633</v>
      </c>
      <c r="D174" s="23">
        <v>2</v>
      </c>
      <c r="E174" s="25" t="s">
        <v>156</v>
      </c>
      <c r="F174" s="24"/>
      <c r="G174" s="23"/>
    </row>
    <row r="175" spans="1:7" ht="63">
      <c r="A175" s="18" t="s">
        <v>1110</v>
      </c>
      <c r="B175" s="91" t="s">
        <v>1109</v>
      </c>
      <c r="C175" s="16" t="s">
        <v>2317</v>
      </c>
      <c r="D175" s="23">
        <v>2</v>
      </c>
      <c r="E175" s="25" t="s">
        <v>156</v>
      </c>
      <c r="F175" s="24" t="s">
        <v>2316</v>
      </c>
      <c r="G175" s="23"/>
    </row>
    <row r="176" spans="1:7" ht="47.25">
      <c r="A176" s="18" t="s">
        <v>1107</v>
      </c>
      <c r="B176" s="91" t="s">
        <v>1106</v>
      </c>
      <c r="C176" s="21" t="s">
        <v>1105</v>
      </c>
      <c r="D176" s="23">
        <v>2</v>
      </c>
      <c r="E176" s="25" t="s">
        <v>156</v>
      </c>
      <c r="F176" s="24"/>
      <c r="G176" s="23"/>
    </row>
    <row r="177" spans="1:9" ht="43.5" customHeight="1">
      <c r="A177" s="18" t="s">
        <v>1104</v>
      </c>
      <c r="B177" s="91" t="s">
        <v>1103</v>
      </c>
      <c r="C177" s="21" t="s">
        <v>2315</v>
      </c>
      <c r="D177" s="23">
        <v>2</v>
      </c>
      <c r="E177" s="25" t="s">
        <v>156</v>
      </c>
      <c r="F177" s="16" t="s">
        <v>2314</v>
      </c>
      <c r="G177" s="23"/>
    </row>
    <row r="178" spans="1:9" ht="78.75">
      <c r="A178" s="18" t="s">
        <v>1100</v>
      </c>
      <c r="B178" s="87" t="s">
        <v>1099</v>
      </c>
      <c r="C178" s="21" t="s">
        <v>2313</v>
      </c>
      <c r="D178" s="23">
        <v>2</v>
      </c>
      <c r="E178" s="25" t="s">
        <v>156</v>
      </c>
      <c r="F178" s="21" t="s">
        <v>2312</v>
      </c>
      <c r="G178" s="23"/>
    </row>
    <row r="179" spans="1:9" ht="40.15" customHeight="1">
      <c r="A179" s="320" t="s">
        <v>1094</v>
      </c>
      <c r="B179" s="879" t="s">
        <v>1093</v>
      </c>
      <c r="C179" s="880"/>
      <c r="D179" s="880"/>
      <c r="E179" s="880"/>
      <c r="F179" s="880"/>
      <c r="G179" s="881"/>
      <c r="H179" s="11">
        <f>SUM(D180:D185)</f>
        <v>10</v>
      </c>
      <c r="I179" s="11">
        <f>COUNT(D180:D185)*2</f>
        <v>10</v>
      </c>
    </row>
    <row r="180" spans="1:9" ht="75">
      <c r="A180" s="18" t="s">
        <v>1092</v>
      </c>
      <c r="B180" s="80" t="s">
        <v>1091</v>
      </c>
      <c r="C180" s="22" t="s">
        <v>1090</v>
      </c>
      <c r="D180" s="36">
        <v>2</v>
      </c>
      <c r="E180" s="25" t="s">
        <v>156</v>
      </c>
      <c r="F180" s="22" t="s">
        <v>1089</v>
      </c>
      <c r="G180" s="23"/>
    </row>
    <row r="181" spans="1:9" ht="63" hidden="1">
      <c r="A181" s="20" t="s">
        <v>1088</v>
      </c>
      <c r="B181" s="78" t="s">
        <v>1087</v>
      </c>
      <c r="C181" s="24"/>
      <c r="D181" s="24"/>
      <c r="E181" s="25"/>
      <c r="F181" s="24"/>
      <c r="G181" s="24"/>
      <c r="H181" s="509"/>
      <c r="I181" s="509"/>
    </row>
    <row r="182" spans="1:9" ht="52.5" customHeight="1">
      <c r="A182" s="18" t="s">
        <v>1086</v>
      </c>
      <c r="B182" s="78" t="s">
        <v>1085</v>
      </c>
      <c r="C182" s="85" t="s">
        <v>2311</v>
      </c>
      <c r="D182" s="36">
        <v>2</v>
      </c>
      <c r="E182" s="25" t="s">
        <v>156</v>
      </c>
      <c r="F182" s="21"/>
      <c r="G182" s="23"/>
    </row>
    <row r="183" spans="1:9" ht="47.25" customHeight="1">
      <c r="A183" s="18" t="s">
        <v>1083</v>
      </c>
      <c r="B183" s="84" t="s">
        <v>1082</v>
      </c>
      <c r="C183" s="47" t="s">
        <v>2310</v>
      </c>
      <c r="D183" s="36">
        <v>2</v>
      </c>
      <c r="E183" s="25" t="s">
        <v>156</v>
      </c>
      <c r="F183" s="24"/>
      <c r="G183" s="23"/>
    </row>
    <row r="184" spans="1:9" ht="36" customHeight="1">
      <c r="A184" s="18"/>
      <c r="B184" s="84"/>
      <c r="C184" s="47" t="s">
        <v>2309</v>
      </c>
      <c r="D184" s="36">
        <v>2</v>
      </c>
      <c r="E184" s="25" t="s">
        <v>156</v>
      </c>
      <c r="F184" s="24"/>
      <c r="G184" s="23"/>
    </row>
    <row r="185" spans="1:9" ht="36" customHeight="1">
      <c r="A185" s="18"/>
      <c r="B185" s="67"/>
      <c r="C185" s="47" t="s">
        <v>1869</v>
      </c>
      <c r="D185" s="36">
        <v>2</v>
      </c>
      <c r="E185" s="25" t="s">
        <v>156</v>
      </c>
      <c r="F185" s="24"/>
      <c r="G185" s="23"/>
    </row>
    <row r="186" spans="1:9" ht="40.15" customHeight="1">
      <c r="A186" s="320" t="s">
        <v>1079</v>
      </c>
      <c r="B186" s="879" t="s">
        <v>1078</v>
      </c>
      <c r="C186" s="880"/>
      <c r="D186" s="880"/>
      <c r="E186" s="880"/>
      <c r="F186" s="880"/>
      <c r="G186" s="881"/>
      <c r="H186" s="11">
        <f>SUM(D187:D191)</f>
        <v>10</v>
      </c>
      <c r="I186" s="11">
        <f>COUNT(D187:D191)*2</f>
        <v>10</v>
      </c>
    </row>
    <row r="187" spans="1:9" ht="45">
      <c r="A187" s="18" t="s">
        <v>1077</v>
      </c>
      <c r="B187" s="80" t="s">
        <v>1076</v>
      </c>
      <c r="C187" s="83" t="s">
        <v>2308</v>
      </c>
      <c r="D187" s="23">
        <v>2</v>
      </c>
      <c r="E187" s="25" t="s">
        <v>223</v>
      </c>
      <c r="F187" s="24"/>
      <c r="G187" s="23"/>
    </row>
    <row r="188" spans="1:9" ht="45">
      <c r="A188" s="18"/>
      <c r="B188" s="82"/>
      <c r="C188" s="83" t="s">
        <v>1074</v>
      </c>
      <c r="D188" s="23">
        <v>2</v>
      </c>
      <c r="E188" s="25" t="s">
        <v>156</v>
      </c>
      <c r="F188" s="24"/>
      <c r="G188" s="23"/>
    </row>
    <row r="189" spans="1:9" ht="45">
      <c r="A189" s="18" t="s">
        <v>1073</v>
      </c>
      <c r="B189" s="82" t="s">
        <v>1072</v>
      </c>
      <c r="C189" s="83" t="s">
        <v>2307</v>
      </c>
      <c r="D189" s="23">
        <v>2</v>
      </c>
      <c r="E189" s="25" t="s">
        <v>156</v>
      </c>
      <c r="F189" s="24"/>
      <c r="G189" s="23"/>
    </row>
    <row r="190" spans="1:9" ht="75">
      <c r="A190" s="18"/>
      <c r="B190" s="82"/>
      <c r="C190" s="83" t="s">
        <v>1070</v>
      </c>
      <c r="D190" s="23">
        <v>2</v>
      </c>
      <c r="E190" s="25" t="s">
        <v>178</v>
      </c>
      <c r="F190" s="24"/>
      <c r="G190" s="23"/>
    </row>
    <row r="191" spans="1:9" ht="78.75">
      <c r="A191" s="18" t="s">
        <v>1069</v>
      </c>
      <c r="B191" s="80" t="s">
        <v>1068</v>
      </c>
      <c r="C191" s="22" t="s">
        <v>1867</v>
      </c>
      <c r="D191" s="23">
        <v>2</v>
      </c>
      <c r="E191" s="25" t="s">
        <v>404</v>
      </c>
      <c r="F191" s="24"/>
      <c r="G191" s="23"/>
    </row>
    <row r="192" spans="1:9" ht="40.15" customHeight="1">
      <c r="A192" s="320" t="s">
        <v>1066</v>
      </c>
      <c r="B192" s="879" t="s">
        <v>1065</v>
      </c>
      <c r="C192" s="880"/>
      <c r="D192" s="880"/>
      <c r="E192" s="880"/>
      <c r="F192" s="880"/>
      <c r="G192" s="881"/>
      <c r="H192" s="11">
        <f>SUM(D193:D204)</f>
        <v>22</v>
      </c>
      <c r="I192" s="11">
        <f>COUNT(D193:D204)*2</f>
        <v>22</v>
      </c>
    </row>
    <row r="193" spans="1:9" ht="47.25">
      <c r="A193" s="18" t="s">
        <v>1064</v>
      </c>
      <c r="B193" s="76" t="s">
        <v>1063</v>
      </c>
      <c r="C193" s="21" t="s">
        <v>2306</v>
      </c>
      <c r="D193" s="23">
        <v>2</v>
      </c>
      <c r="E193" s="13" t="s">
        <v>178</v>
      </c>
      <c r="F193" s="24" t="s">
        <v>2300</v>
      </c>
      <c r="G193" s="23"/>
    </row>
    <row r="194" spans="1:9" ht="35.25" customHeight="1">
      <c r="A194" s="18"/>
      <c r="B194" s="76"/>
      <c r="C194" s="21" t="s">
        <v>2305</v>
      </c>
      <c r="D194" s="23">
        <v>2</v>
      </c>
      <c r="E194" s="13" t="s">
        <v>178</v>
      </c>
      <c r="F194" s="24" t="s">
        <v>2300</v>
      </c>
      <c r="G194" s="23"/>
    </row>
    <row r="195" spans="1:9" ht="30">
      <c r="A195" s="18"/>
      <c r="B195" s="76"/>
      <c r="C195" s="21" t="s">
        <v>2304</v>
      </c>
      <c r="D195" s="23">
        <v>2</v>
      </c>
      <c r="E195" s="13" t="s">
        <v>178</v>
      </c>
      <c r="F195" s="24" t="s">
        <v>2300</v>
      </c>
      <c r="G195" s="23"/>
    </row>
    <row r="196" spans="1:9" ht="30">
      <c r="A196" s="18"/>
      <c r="B196" s="76"/>
      <c r="C196" s="21" t="s">
        <v>2303</v>
      </c>
      <c r="D196" s="23">
        <v>2</v>
      </c>
      <c r="E196" s="13" t="s">
        <v>178</v>
      </c>
      <c r="F196" s="24" t="s">
        <v>2300</v>
      </c>
      <c r="G196" s="23"/>
    </row>
    <row r="197" spans="1:9" ht="15.75">
      <c r="A197" s="18"/>
      <c r="B197" s="76"/>
      <c r="C197" s="21" t="s">
        <v>2302</v>
      </c>
      <c r="D197" s="23">
        <v>2</v>
      </c>
      <c r="E197" s="13" t="s">
        <v>178</v>
      </c>
      <c r="F197" s="24" t="s">
        <v>2300</v>
      </c>
      <c r="G197" s="23"/>
    </row>
    <row r="198" spans="1:9" ht="15.75">
      <c r="A198" s="18"/>
      <c r="B198" s="76"/>
      <c r="C198" s="21" t="s">
        <v>2301</v>
      </c>
      <c r="D198" s="23">
        <v>2</v>
      </c>
      <c r="E198" s="13" t="s">
        <v>178</v>
      </c>
      <c r="F198" s="24" t="s">
        <v>2300</v>
      </c>
      <c r="G198" s="23"/>
    </row>
    <row r="199" spans="1:9" ht="47.25" hidden="1">
      <c r="A199" s="20" t="s">
        <v>1060</v>
      </c>
      <c r="B199" s="76" t="s">
        <v>1059</v>
      </c>
      <c r="C199" s="24"/>
      <c r="D199" s="24"/>
      <c r="E199" s="25"/>
      <c r="F199" s="24"/>
      <c r="G199" s="24"/>
      <c r="H199" s="509"/>
      <c r="I199" s="509"/>
    </row>
    <row r="200" spans="1:9" ht="47.25">
      <c r="A200" s="18" t="s">
        <v>1057</v>
      </c>
      <c r="B200" s="76" t="s">
        <v>1056</v>
      </c>
      <c r="C200" s="21" t="s">
        <v>1745</v>
      </c>
      <c r="D200" s="23">
        <v>2</v>
      </c>
      <c r="E200" s="25" t="s">
        <v>1054</v>
      </c>
      <c r="F200" s="16" t="s">
        <v>2299</v>
      </c>
      <c r="G200" s="23"/>
    </row>
    <row r="201" spans="1:9" ht="47.25">
      <c r="A201" s="18" t="s">
        <v>1052</v>
      </c>
      <c r="B201" s="76" t="s">
        <v>1051</v>
      </c>
      <c r="C201" s="21" t="s">
        <v>2298</v>
      </c>
      <c r="D201" s="23">
        <v>2</v>
      </c>
      <c r="E201" s="25" t="s">
        <v>223</v>
      </c>
      <c r="F201" s="24"/>
      <c r="G201" s="23"/>
    </row>
    <row r="202" spans="1:9" ht="31.5">
      <c r="A202" s="18" t="s">
        <v>1038</v>
      </c>
      <c r="B202" s="76" t="s">
        <v>1037</v>
      </c>
      <c r="C202" s="21" t="s">
        <v>2297</v>
      </c>
      <c r="D202" s="23">
        <v>2</v>
      </c>
      <c r="E202" s="25" t="s">
        <v>404</v>
      </c>
      <c r="F202" s="24"/>
      <c r="G202" s="23"/>
    </row>
    <row r="203" spans="1:9" ht="15.75">
      <c r="A203" s="18"/>
      <c r="B203" s="76"/>
      <c r="C203" s="225" t="s">
        <v>2296</v>
      </c>
      <c r="D203" s="23">
        <v>2</v>
      </c>
      <c r="E203" s="25" t="s">
        <v>404</v>
      </c>
      <c r="F203" s="24"/>
      <c r="G203" s="23"/>
    </row>
    <row r="204" spans="1:9" ht="15.75">
      <c r="A204" s="18"/>
      <c r="B204" s="76"/>
      <c r="C204" s="225" t="s">
        <v>2295</v>
      </c>
      <c r="D204" s="23">
        <v>2</v>
      </c>
      <c r="E204" s="25" t="s">
        <v>404</v>
      </c>
      <c r="F204" s="24"/>
      <c r="G204" s="23"/>
    </row>
    <row r="205" spans="1:9" ht="40.15" customHeight="1">
      <c r="A205" s="320" t="s">
        <v>1023</v>
      </c>
      <c r="B205" s="879" t="s">
        <v>1022</v>
      </c>
      <c r="C205" s="880"/>
      <c r="D205" s="880"/>
      <c r="E205" s="880"/>
      <c r="F205" s="880"/>
      <c r="G205" s="881"/>
      <c r="H205" s="11">
        <f>SUM(D206:D220)</f>
        <v>30</v>
      </c>
      <c r="I205" s="11">
        <f>COUNT(D206:D220)*2</f>
        <v>30</v>
      </c>
    </row>
    <row r="206" spans="1:9" ht="47.25">
      <c r="A206" s="18" t="s">
        <v>1021</v>
      </c>
      <c r="B206" s="76" t="s">
        <v>1020</v>
      </c>
      <c r="C206" s="21" t="s">
        <v>2287</v>
      </c>
      <c r="D206" s="15">
        <v>2</v>
      </c>
      <c r="E206" s="25" t="s">
        <v>1008</v>
      </c>
      <c r="F206" s="22" t="s">
        <v>2286</v>
      </c>
      <c r="G206" s="23"/>
    </row>
    <row r="207" spans="1:9" ht="30">
      <c r="A207" s="18"/>
      <c r="B207" s="76"/>
      <c r="C207" s="21" t="s">
        <v>2285</v>
      </c>
      <c r="D207" s="15">
        <v>2</v>
      </c>
      <c r="E207" s="25" t="s">
        <v>1008</v>
      </c>
      <c r="F207" s="29" t="s">
        <v>1630</v>
      </c>
      <c r="G207" s="23"/>
    </row>
    <row r="208" spans="1:9" ht="30">
      <c r="A208" s="18"/>
      <c r="B208" s="76"/>
      <c r="C208" s="21" t="s">
        <v>1629</v>
      </c>
      <c r="D208" s="15">
        <v>2</v>
      </c>
      <c r="E208" s="25" t="s">
        <v>1008</v>
      </c>
      <c r="F208" s="29" t="s">
        <v>2284</v>
      </c>
      <c r="G208" s="23"/>
    </row>
    <row r="209" spans="1:9" ht="30">
      <c r="A209" s="18"/>
      <c r="B209" s="76"/>
      <c r="C209" s="21" t="s">
        <v>1628</v>
      </c>
      <c r="D209" s="15">
        <v>2</v>
      </c>
      <c r="E209" s="25" t="s">
        <v>1008</v>
      </c>
      <c r="F209" s="29" t="s">
        <v>2283</v>
      </c>
      <c r="G209" s="23"/>
    </row>
    <row r="210" spans="1:9" ht="45">
      <c r="A210" s="18"/>
      <c r="B210" s="76"/>
      <c r="C210" s="21" t="s">
        <v>1862</v>
      </c>
      <c r="D210" s="15">
        <v>2</v>
      </c>
      <c r="E210" s="25" t="s">
        <v>1008</v>
      </c>
      <c r="F210" s="29" t="s">
        <v>2282</v>
      </c>
      <c r="G210" s="23"/>
    </row>
    <row r="211" spans="1:9" ht="30">
      <c r="A211" s="18"/>
      <c r="B211" s="76"/>
      <c r="C211" s="21" t="s">
        <v>1627</v>
      </c>
      <c r="D211" s="15">
        <v>2</v>
      </c>
      <c r="E211" s="25" t="s">
        <v>1008</v>
      </c>
      <c r="F211" s="29" t="s">
        <v>1626</v>
      </c>
      <c r="G211" s="23"/>
    </row>
    <row r="212" spans="1:9" ht="60">
      <c r="A212" s="18"/>
      <c r="B212" s="76"/>
      <c r="C212" s="47" t="s">
        <v>2281</v>
      </c>
      <c r="D212" s="15">
        <v>2</v>
      </c>
      <c r="E212" s="124" t="s">
        <v>1008</v>
      </c>
      <c r="F212" s="113" t="s">
        <v>2280</v>
      </c>
      <c r="G212" s="23"/>
    </row>
    <row r="213" spans="1:9" ht="150">
      <c r="A213" s="18"/>
      <c r="B213" s="76"/>
      <c r="C213" s="21" t="s">
        <v>2279</v>
      </c>
      <c r="D213" s="15">
        <v>2</v>
      </c>
      <c r="E213" s="25" t="s">
        <v>1008</v>
      </c>
      <c r="F213" s="113" t="s">
        <v>2278</v>
      </c>
      <c r="G213" s="23"/>
    </row>
    <row r="214" spans="1:9" ht="30">
      <c r="A214" s="18"/>
      <c r="B214" s="76"/>
      <c r="C214" s="21" t="s">
        <v>1625</v>
      </c>
      <c r="D214" s="15">
        <v>2</v>
      </c>
      <c r="E214" s="25" t="s">
        <v>1008</v>
      </c>
      <c r="F214" s="22" t="s">
        <v>2277</v>
      </c>
      <c r="G214" s="23"/>
    </row>
    <row r="215" spans="1:9" ht="31.5">
      <c r="A215" s="18" t="s">
        <v>1016</v>
      </c>
      <c r="B215" s="76" t="s">
        <v>1015</v>
      </c>
      <c r="C215" s="21" t="s">
        <v>1624</v>
      </c>
      <c r="D215" s="15">
        <v>2</v>
      </c>
      <c r="E215" s="25" t="s">
        <v>1008</v>
      </c>
      <c r="F215" s="12"/>
      <c r="G215" s="23"/>
    </row>
    <row r="216" spans="1:9" ht="30">
      <c r="A216" s="18"/>
      <c r="B216" s="76"/>
      <c r="C216" s="21" t="s">
        <v>2276</v>
      </c>
      <c r="D216" s="15">
        <v>2</v>
      </c>
      <c r="E216" s="25" t="s">
        <v>1008</v>
      </c>
      <c r="F216" s="12"/>
      <c r="G216" s="23"/>
    </row>
    <row r="217" spans="1:9" ht="30">
      <c r="A217" s="18"/>
      <c r="B217" s="76"/>
      <c r="C217" s="21" t="s">
        <v>298</v>
      </c>
      <c r="D217" s="15">
        <v>2</v>
      </c>
      <c r="E217" s="25" t="s">
        <v>1008</v>
      </c>
      <c r="F217" s="12"/>
      <c r="G217" s="23"/>
    </row>
    <row r="218" spans="1:9" ht="30">
      <c r="A218" s="18"/>
      <c r="B218" s="76"/>
      <c r="C218" s="21" t="s">
        <v>1621</v>
      </c>
      <c r="D218" s="15">
        <v>2</v>
      </c>
      <c r="E218" s="25" t="s">
        <v>1008</v>
      </c>
      <c r="F218" s="21"/>
      <c r="G218" s="23"/>
    </row>
    <row r="219" spans="1:9" ht="30">
      <c r="A219" s="18"/>
      <c r="B219" s="76"/>
      <c r="C219" s="21" t="s">
        <v>2275</v>
      </c>
      <c r="D219" s="15">
        <v>2</v>
      </c>
      <c r="E219" s="25" t="s">
        <v>1008</v>
      </c>
      <c r="F219" s="21"/>
      <c r="G219" s="23"/>
    </row>
    <row r="220" spans="1:9" ht="63">
      <c r="A220" s="18" t="s">
        <v>1011</v>
      </c>
      <c r="B220" s="78" t="s">
        <v>1010</v>
      </c>
      <c r="C220" s="16" t="s">
        <v>2274</v>
      </c>
      <c r="D220" s="15">
        <v>2</v>
      </c>
      <c r="E220" s="25" t="s">
        <v>1008</v>
      </c>
      <c r="F220" s="24"/>
      <c r="G220" s="23"/>
    </row>
    <row r="221" spans="1:9" ht="40.15" customHeight="1">
      <c r="A221" s="320" t="s">
        <v>1007</v>
      </c>
      <c r="B221" s="879" t="s">
        <v>1006</v>
      </c>
      <c r="C221" s="880"/>
      <c r="D221" s="880"/>
      <c r="E221" s="880"/>
      <c r="F221" s="880"/>
      <c r="G221" s="881"/>
      <c r="H221" s="11">
        <f>SUM(D222:D238)</f>
        <v>34</v>
      </c>
      <c r="I221" s="11">
        <f>COUNT(D222:D238)*2</f>
        <v>34</v>
      </c>
    </row>
    <row r="222" spans="1:9" ht="47.25">
      <c r="A222" s="18" t="s">
        <v>1005</v>
      </c>
      <c r="B222" s="76" t="s">
        <v>1004</v>
      </c>
      <c r="C222" s="28" t="s">
        <v>1003</v>
      </c>
      <c r="D222" s="15">
        <v>2</v>
      </c>
      <c r="E222" s="13" t="s">
        <v>156</v>
      </c>
      <c r="F222" s="21" t="s">
        <v>2273</v>
      </c>
      <c r="G222" s="23"/>
    </row>
    <row r="223" spans="1:9" ht="75">
      <c r="A223" s="18" t="s">
        <v>1001</v>
      </c>
      <c r="B223" s="76" t="s">
        <v>1000</v>
      </c>
      <c r="C223" s="224" t="s">
        <v>2272</v>
      </c>
      <c r="D223" s="15">
        <v>2</v>
      </c>
      <c r="E223" s="13" t="s">
        <v>156</v>
      </c>
      <c r="F223" s="21" t="s">
        <v>2271</v>
      </c>
      <c r="G223" s="23"/>
    </row>
    <row r="224" spans="1:9" ht="75">
      <c r="A224" s="18"/>
      <c r="B224" s="76"/>
      <c r="C224" s="224" t="s">
        <v>2270</v>
      </c>
      <c r="D224" s="15">
        <v>2</v>
      </c>
      <c r="E224" s="13" t="s">
        <v>156</v>
      </c>
      <c r="F224" s="21" t="s">
        <v>2269</v>
      </c>
      <c r="G224" s="23"/>
    </row>
    <row r="225" spans="1:9" ht="45">
      <c r="A225" s="18"/>
      <c r="B225" s="76"/>
      <c r="C225" s="224" t="s">
        <v>2268</v>
      </c>
      <c r="D225" s="15">
        <v>2</v>
      </c>
      <c r="E225" s="13" t="s">
        <v>156</v>
      </c>
      <c r="F225" s="21" t="s">
        <v>2267</v>
      </c>
      <c r="G225" s="23"/>
    </row>
    <row r="226" spans="1:9" ht="60">
      <c r="A226" s="18"/>
      <c r="B226" s="76"/>
      <c r="C226" s="224" t="s">
        <v>2266</v>
      </c>
      <c r="D226" s="15">
        <v>2</v>
      </c>
      <c r="E226" s="13" t="s">
        <v>156</v>
      </c>
      <c r="F226" s="21" t="s">
        <v>2265</v>
      </c>
      <c r="G226" s="23"/>
    </row>
    <row r="227" spans="1:9" ht="30">
      <c r="A227" s="18"/>
      <c r="B227" s="76"/>
      <c r="C227" s="224" t="s">
        <v>2264</v>
      </c>
      <c r="D227" s="15">
        <v>2</v>
      </c>
      <c r="E227" s="13" t="s">
        <v>156</v>
      </c>
      <c r="F227" s="12"/>
      <c r="G227" s="23"/>
    </row>
    <row r="228" spans="1:9" ht="63">
      <c r="A228" s="18" t="s">
        <v>989</v>
      </c>
      <c r="B228" s="76" t="s">
        <v>988</v>
      </c>
      <c r="C228" s="28" t="s">
        <v>1619</v>
      </c>
      <c r="D228" s="15">
        <v>2</v>
      </c>
      <c r="E228" s="13" t="s">
        <v>156</v>
      </c>
      <c r="F228" s="16" t="s">
        <v>2263</v>
      </c>
      <c r="G228" s="23"/>
    </row>
    <row r="229" spans="1:9" ht="78.75">
      <c r="A229" s="18" t="s">
        <v>985</v>
      </c>
      <c r="B229" s="77" t="s">
        <v>984</v>
      </c>
      <c r="C229" s="224" t="s">
        <v>2262</v>
      </c>
      <c r="D229" s="15">
        <v>2</v>
      </c>
      <c r="E229" s="13" t="s">
        <v>156</v>
      </c>
      <c r="F229" s="21" t="s">
        <v>2261</v>
      </c>
      <c r="G229" s="23"/>
    </row>
    <row r="230" spans="1:9" ht="45">
      <c r="A230" s="18"/>
      <c r="B230" s="77"/>
      <c r="C230" s="224" t="s">
        <v>2260</v>
      </c>
      <c r="D230" s="15">
        <v>2</v>
      </c>
      <c r="E230" s="13" t="s">
        <v>156</v>
      </c>
      <c r="F230" s="21" t="s">
        <v>2259</v>
      </c>
      <c r="G230" s="23"/>
    </row>
    <row r="231" spans="1:9" ht="45">
      <c r="A231" s="18" t="s">
        <v>983</v>
      </c>
      <c r="B231" s="76" t="s">
        <v>982</v>
      </c>
      <c r="C231" s="30" t="s">
        <v>981</v>
      </c>
      <c r="D231" s="15">
        <v>2</v>
      </c>
      <c r="E231" s="13" t="s">
        <v>156</v>
      </c>
      <c r="F231" s="22" t="s">
        <v>1618</v>
      </c>
      <c r="G231" s="23"/>
    </row>
    <row r="232" spans="1:9" ht="31.5">
      <c r="A232" s="18"/>
      <c r="B232" s="76"/>
      <c r="C232" s="30" t="s">
        <v>2258</v>
      </c>
      <c r="D232" s="15">
        <v>2</v>
      </c>
      <c r="E232" s="13" t="s">
        <v>156</v>
      </c>
      <c r="F232" s="22" t="s">
        <v>2257</v>
      </c>
      <c r="G232" s="23"/>
    </row>
    <row r="233" spans="1:9" ht="60">
      <c r="A233" s="18" t="s">
        <v>979</v>
      </c>
      <c r="B233" s="77" t="s">
        <v>978</v>
      </c>
      <c r="C233" s="30" t="s">
        <v>977</v>
      </c>
      <c r="D233" s="15">
        <v>2</v>
      </c>
      <c r="E233" s="13" t="s">
        <v>156</v>
      </c>
      <c r="F233" s="22" t="s">
        <v>2256</v>
      </c>
      <c r="G233" s="23"/>
    </row>
    <row r="234" spans="1:9" ht="31.5">
      <c r="A234" s="18"/>
      <c r="B234" s="77"/>
      <c r="C234" s="30" t="s">
        <v>2255</v>
      </c>
      <c r="D234" s="15">
        <v>2</v>
      </c>
      <c r="E234" s="13" t="s">
        <v>156</v>
      </c>
      <c r="F234" s="22" t="s">
        <v>2254</v>
      </c>
      <c r="G234" s="23"/>
    </row>
    <row r="235" spans="1:9" ht="47.25">
      <c r="A235" s="18" t="s">
        <v>973</v>
      </c>
      <c r="B235" s="76" t="s">
        <v>972</v>
      </c>
      <c r="C235" s="24" t="s">
        <v>2253</v>
      </c>
      <c r="D235" s="15">
        <v>2</v>
      </c>
      <c r="E235" s="13" t="s">
        <v>156</v>
      </c>
      <c r="F235" s="16" t="s">
        <v>2252</v>
      </c>
      <c r="G235" s="23"/>
    </row>
    <row r="236" spans="1:9" ht="30">
      <c r="A236" s="111"/>
      <c r="B236" s="24"/>
      <c r="C236" s="29" t="s">
        <v>2251</v>
      </c>
      <c r="D236" s="15">
        <v>2</v>
      </c>
      <c r="E236" s="13" t="s">
        <v>156</v>
      </c>
      <c r="F236" s="21" t="s">
        <v>2250</v>
      </c>
      <c r="G236" s="23"/>
    </row>
    <row r="237" spans="1:9" ht="75">
      <c r="A237" s="111"/>
      <c r="B237" s="24"/>
      <c r="C237" s="19" t="s">
        <v>1738</v>
      </c>
      <c r="D237" s="15">
        <v>2</v>
      </c>
      <c r="E237" s="13" t="s">
        <v>156</v>
      </c>
      <c r="F237" s="21" t="s">
        <v>2249</v>
      </c>
      <c r="G237" s="23"/>
    </row>
    <row r="238" spans="1:9" ht="30">
      <c r="A238" s="111"/>
      <c r="B238" s="24"/>
      <c r="C238" s="35" t="s">
        <v>1736</v>
      </c>
      <c r="D238" s="15">
        <v>2</v>
      </c>
      <c r="E238" s="13" t="s">
        <v>156</v>
      </c>
      <c r="F238" s="21" t="s">
        <v>2248</v>
      </c>
      <c r="G238" s="23"/>
    </row>
    <row r="239" spans="1:9" ht="18.75">
      <c r="A239" s="636" t="s">
        <v>5073</v>
      </c>
      <c r="B239" s="737" t="s">
        <v>5277</v>
      </c>
      <c r="C239" s="956"/>
      <c r="D239" s="738"/>
      <c r="E239" s="738"/>
      <c r="F239" s="956"/>
      <c r="G239" s="739"/>
      <c r="H239" s="11">
        <f>SUM(D240:D258)</f>
        <v>24</v>
      </c>
      <c r="I239" s="11">
        <f>COUNT(D240:D258)*2</f>
        <v>24</v>
      </c>
    </row>
    <row r="240" spans="1:9" ht="90">
      <c r="A240" s="111" t="s">
        <v>5075</v>
      </c>
      <c r="B240" s="54" t="s">
        <v>5076</v>
      </c>
      <c r="C240" s="29" t="s">
        <v>5077</v>
      </c>
      <c r="D240" s="683">
        <v>2</v>
      </c>
      <c r="E240" s="110" t="s">
        <v>106</v>
      </c>
      <c r="F240" s="29" t="s">
        <v>5278</v>
      </c>
      <c r="G240" s="204"/>
    </row>
    <row r="241" spans="1:9" ht="75">
      <c r="A241" s="482" t="s">
        <v>5079</v>
      </c>
      <c r="B241" s="29" t="s">
        <v>5080</v>
      </c>
      <c r="C241" s="54" t="s">
        <v>5081</v>
      </c>
      <c r="D241" s="640">
        <v>2</v>
      </c>
      <c r="E241" s="124" t="s">
        <v>106</v>
      </c>
      <c r="F241" s="54" t="s">
        <v>5082</v>
      </c>
      <c r="G241" s="204"/>
    </row>
    <row r="242" spans="1:9" ht="45" hidden="1">
      <c r="A242" s="20" t="s">
        <v>5083</v>
      </c>
      <c r="B242" s="49" t="s">
        <v>5084</v>
      </c>
      <c r="C242" s="49"/>
      <c r="D242" s="637"/>
      <c r="E242" s="124"/>
      <c r="F242" s="49"/>
      <c r="G242" s="204"/>
      <c r="H242" s="509"/>
      <c r="I242" s="509"/>
    </row>
    <row r="243" spans="1:9" ht="60" hidden="1">
      <c r="A243" s="20" t="s">
        <v>5087</v>
      </c>
      <c r="B243" s="49" t="s">
        <v>5088</v>
      </c>
      <c r="C243" s="49"/>
      <c r="D243" s="637"/>
      <c r="E243" s="124"/>
      <c r="F243" s="49"/>
      <c r="G243" s="204"/>
      <c r="H243" s="509"/>
      <c r="I243" s="509"/>
    </row>
    <row r="244" spans="1:9" ht="45" hidden="1">
      <c r="A244" s="20" t="s">
        <v>5091</v>
      </c>
      <c r="B244" s="49" t="s">
        <v>5092</v>
      </c>
      <c r="C244" s="49"/>
      <c r="D244" s="637"/>
      <c r="E244" s="124"/>
      <c r="F244" s="49"/>
      <c r="G244" s="204"/>
      <c r="H244" s="509"/>
      <c r="I244" s="509"/>
    </row>
    <row r="245" spans="1:9" ht="60" hidden="1">
      <c r="A245" s="20" t="s">
        <v>5095</v>
      </c>
      <c r="B245" s="49" t="s">
        <v>5096</v>
      </c>
      <c r="C245" s="49"/>
      <c r="D245" s="637"/>
      <c r="E245" s="124"/>
      <c r="F245" s="49"/>
      <c r="G245" s="204"/>
      <c r="H245" s="509"/>
      <c r="I245" s="509"/>
    </row>
    <row r="246" spans="1:9" ht="60" hidden="1">
      <c r="A246" s="20" t="s">
        <v>5099</v>
      </c>
      <c r="B246" s="49" t="s">
        <v>5279</v>
      </c>
      <c r="C246" s="49"/>
      <c r="D246" s="637"/>
      <c r="E246" s="124"/>
      <c r="F246" s="49"/>
      <c r="G246" s="204"/>
      <c r="H246" s="509"/>
      <c r="I246" s="509"/>
    </row>
    <row r="247" spans="1:9" ht="75" hidden="1">
      <c r="A247" s="20" t="s">
        <v>5103</v>
      </c>
      <c r="B247" s="49" t="s">
        <v>5104</v>
      </c>
      <c r="C247" s="49"/>
      <c r="D247" s="637"/>
      <c r="E247" s="124"/>
      <c r="F247" s="49"/>
      <c r="G247" s="204"/>
      <c r="H247" s="509"/>
      <c r="I247" s="509"/>
    </row>
    <row r="248" spans="1:9" ht="45">
      <c r="A248" s="18" t="s">
        <v>5280</v>
      </c>
      <c r="B248" s="663" t="s">
        <v>5108</v>
      </c>
      <c r="C248" s="25" t="s">
        <v>2294</v>
      </c>
      <c r="D248" s="640">
        <v>2</v>
      </c>
      <c r="E248" s="25" t="s">
        <v>404</v>
      </c>
      <c r="F248" s="54" t="s">
        <v>5281</v>
      </c>
      <c r="G248" s="204"/>
    </row>
    <row r="249" spans="1:9" ht="90">
      <c r="A249" s="111"/>
      <c r="B249" s="25"/>
      <c r="C249" s="25" t="s">
        <v>2293</v>
      </c>
      <c r="D249" s="640">
        <v>2</v>
      </c>
      <c r="E249" s="25" t="s">
        <v>404</v>
      </c>
      <c r="F249" s="54" t="s">
        <v>5282</v>
      </c>
      <c r="G249" s="204"/>
    </row>
    <row r="250" spans="1:9" ht="45">
      <c r="A250" s="111"/>
      <c r="B250" s="25"/>
      <c r="C250" s="22" t="s">
        <v>2029</v>
      </c>
      <c r="D250" s="640">
        <v>2</v>
      </c>
      <c r="E250" s="25" t="s">
        <v>404</v>
      </c>
      <c r="F250" s="54" t="s">
        <v>5283</v>
      </c>
      <c r="G250" s="204"/>
    </row>
    <row r="251" spans="1:9" ht="30">
      <c r="A251" s="111"/>
      <c r="B251" s="25"/>
      <c r="C251" s="22" t="s">
        <v>2292</v>
      </c>
      <c r="D251" s="640">
        <v>2</v>
      </c>
      <c r="E251" s="25" t="s">
        <v>404</v>
      </c>
      <c r="F251" s="54"/>
      <c r="G251" s="204"/>
    </row>
    <row r="252" spans="1:9" ht="45">
      <c r="A252" s="111"/>
      <c r="B252" s="25"/>
      <c r="C252" s="22" t="s">
        <v>2291</v>
      </c>
      <c r="D252" s="640">
        <v>2</v>
      </c>
      <c r="E252" s="25" t="s">
        <v>404</v>
      </c>
      <c r="F252" s="54"/>
      <c r="G252" s="204"/>
    </row>
    <row r="253" spans="1:9" ht="30">
      <c r="A253" s="111"/>
      <c r="B253" s="25"/>
      <c r="C253" s="22" t="s">
        <v>1031</v>
      </c>
      <c r="D253" s="640">
        <v>2</v>
      </c>
      <c r="E253" s="25" t="s">
        <v>404</v>
      </c>
      <c r="F253" s="54" t="s">
        <v>5284</v>
      </c>
      <c r="G253" s="204"/>
    </row>
    <row r="254" spans="1:9" ht="60">
      <c r="A254" s="111" t="s">
        <v>5109</v>
      </c>
      <c r="B254" s="54" t="s">
        <v>5110</v>
      </c>
      <c r="C254" s="29" t="s">
        <v>2290</v>
      </c>
      <c r="D254" s="640">
        <v>2</v>
      </c>
      <c r="E254" s="25" t="s">
        <v>404</v>
      </c>
      <c r="F254" s="54"/>
      <c r="G254" s="204"/>
    </row>
    <row r="255" spans="1:9" ht="30">
      <c r="A255" s="111"/>
      <c r="B255" s="54"/>
      <c r="C255" s="29" t="s">
        <v>1863</v>
      </c>
      <c r="D255" s="640">
        <v>2</v>
      </c>
      <c r="E255" s="25" t="s">
        <v>404</v>
      </c>
      <c r="F255" s="54"/>
      <c r="G255" s="204"/>
    </row>
    <row r="256" spans="1:9" ht="30">
      <c r="A256" s="111"/>
      <c r="B256" s="54"/>
      <c r="C256" s="29" t="s">
        <v>2289</v>
      </c>
      <c r="D256" s="640">
        <v>2</v>
      </c>
      <c r="E256" s="25" t="s">
        <v>404</v>
      </c>
      <c r="F256" s="54"/>
      <c r="G256" s="204"/>
    </row>
    <row r="257" spans="1:9" ht="30">
      <c r="A257" s="111"/>
      <c r="B257" s="54"/>
      <c r="C257" s="29" t="s">
        <v>2288</v>
      </c>
      <c r="D257" s="640">
        <v>2</v>
      </c>
      <c r="E257" s="25" t="s">
        <v>404</v>
      </c>
      <c r="F257" s="54"/>
      <c r="G257" s="204"/>
    </row>
    <row r="258" spans="1:9" ht="45" hidden="1">
      <c r="A258" s="122" t="s">
        <v>5112</v>
      </c>
      <c r="B258" s="49" t="s">
        <v>5113</v>
      </c>
      <c r="C258" s="54"/>
      <c r="D258" s="638"/>
      <c r="E258" s="22"/>
      <c r="F258" s="49"/>
      <c r="G258" s="204"/>
      <c r="H258" s="509"/>
      <c r="I258" s="509"/>
    </row>
    <row r="259" spans="1:9" ht="21">
      <c r="A259" s="111"/>
      <c r="B259" s="908" t="s">
        <v>966</v>
      </c>
      <c r="C259" s="878"/>
      <c r="D259" s="878"/>
      <c r="E259" s="878"/>
      <c r="F259" s="878"/>
      <c r="G259" s="878"/>
      <c r="H259" s="11">
        <f>H260+H269+H284+H294+H307+H318+H333+H338</f>
        <v>112</v>
      </c>
      <c r="I259" s="11">
        <f>I260+I269+I284+I294+I307+I318+I333+I338</f>
        <v>112</v>
      </c>
    </row>
    <row r="260" spans="1:9" ht="40.15" customHeight="1">
      <c r="A260" s="322" t="s">
        <v>965</v>
      </c>
      <c r="B260" s="879" t="s">
        <v>964</v>
      </c>
      <c r="C260" s="880"/>
      <c r="D260" s="880"/>
      <c r="E260" s="880"/>
      <c r="F260" s="880"/>
      <c r="G260" s="881"/>
      <c r="H260" s="11">
        <f>SUM(D261:D268)</f>
        <v>16</v>
      </c>
      <c r="I260" s="11">
        <f>COUNT(D261:D268)*2</f>
        <v>16</v>
      </c>
    </row>
    <row r="261" spans="1:9" ht="47.25">
      <c r="A261" s="18" t="s">
        <v>963</v>
      </c>
      <c r="B261" s="67" t="s">
        <v>962</v>
      </c>
      <c r="C261" s="22" t="s">
        <v>961</v>
      </c>
      <c r="D261" s="23">
        <v>2</v>
      </c>
      <c r="E261" s="25" t="s">
        <v>106</v>
      </c>
      <c r="F261" s="24"/>
      <c r="G261" s="23"/>
    </row>
    <row r="262" spans="1:9" ht="60">
      <c r="A262" s="18"/>
      <c r="B262" s="67"/>
      <c r="C262" s="29" t="s">
        <v>960</v>
      </c>
      <c r="D262" s="23">
        <v>2</v>
      </c>
      <c r="E262" s="25" t="s">
        <v>106</v>
      </c>
      <c r="F262" s="24"/>
      <c r="G262" s="23"/>
    </row>
    <row r="263" spans="1:9" ht="75">
      <c r="A263" s="18"/>
      <c r="B263" s="67"/>
      <c r="C263" s="16" t="s">
        <v>1857</v>
      </c>
      <c r="D263" s="23">
        <v>2</v>
      </c>
      <c r="E263" s="13" t="s">
        <v>178</v>
      </c>
      <c r="F263" s="24"/>
      <c r="G263" s="23"/>
    </row>
    <row r="264" spans="1:9" ht="45">
      <c r="A264" s="18"/>
      <c r="B264" s="67"/>
      <c r="C264" s="22" t="s">
        <v>1856</v>
      </c>
      <c r="D264" s="23">
        <v>2</v>
      </c>
      <c r="E264" s="25" t="s">
        <v>106</v>
      </c>
      <c r="F264" s="24"/>
      <c r="G264" s="23"/>
    </row>
    <row r="265" spans="1:9" ht="60">
      <c r="A265" s="18"/>
      <c r="B265" s="67"/>
      <c r="C265" s="16" t="s">
        <v>1855</v>
      </c>
      <c r="D265" s="23">
        <v>2</v>
      </c>
      <c r="E265" s="25" t="s">
        <v>106</v>
      </c>
      <c r="F265" s="24"/>
      <c r="G265" s="23"/>
    </row>
    <row r="266" spans="1:9" ht="63">
      <c r="A266" s="18" t="s">
        <v>959</v>
      </c>
      <c r="B266" s="41" t="s">
        <v>958</v>
      </c>
      <c r="C266" s="22" t="s">
        <v>957</v>
      </c>
      <c r="D266" s="23">
        <v>2</v>
      </c>
      <c r="E266" s="25" t="s">
        <v>956</v>
      </c>
      <c r="F266" s="21" t="s">
        <v>2247</v>
      </c>
      <c r="G266" s="23"/>
    </row>
    <row r="267" spans="1:9" ht="75">
      <c r="A267" s="18"/>
      <c r="B267" s="41"/>
      <c r="C267" s="21" t="s">
        <v>1854</v>
      </c>
      <c r="D267" s="23">
        <v>2</v>
      </c>
      <c r="E267" s="25" t="s">
        <v>956</v>
      </c>
      <c r="F267" s="24"/>
      <c r="G267" s="23"/>
    </row>
    <row r="268" spans="1:9" ht="60">
      <c r="A268" s="18" t="s">
        <v>954</v>
      </c>
      <c r="B268" s="41" t="s">
        <v>953</v>
      </c>
      <c r="C268" s="21" t="s">
        <v>2246</v>
      </c>
      <c r="D268" s="23">
        <v>2</v>
      </c>
      <c r="E268" s="25" t="s">
        <v>223</v>
      </c>
      <c r="F268" s="24"/>
      <c r="G268" s="23"/>
    </row>
    <row r="269" spans="1:9" ht="40.15" customHeight="1">
      <c r="A269" s="322" t="s">
        <v>952</v>
      </c>
      <c r="B269" s="879" t="s">
        <v>951</v>
      </c>
      <c r="C269" s="880"/>
      <c r="D269" s="880"/>
      <c r="E269" s="880"/>
      <c r="F269" s="880"/>
      <c r="G269" s="881"/>
      <c r="H269" s="11">
        <f>SUM(D270:D283)</f>
        <v>26</v>
      </c>
      <c r="I269" s="11">
        <f>COUNT(D270:D283)*2</f>
        <v>26</v>
      </c>
    </row>
    <row r="270" spans="1:9" ht="47.25" customHeight="1">
      <c r="A270" s="18" t="s">
        <v>950</v>
      </c>
      <c r="B270" s="41" t="s">
        <v>949</v>
      </c>
      <c r="C270" s="21" t="s">
        <v>1617</v>
      </c>
      <c r="D270" s="36">
        <v>2</v>
      </c>
      <c r="E270" s="25" t="s">
        <v>106</v>
      </c>
      <c r="F270" s="21" t="s">
        <v>947</v>
      </c>
      <c r="G270" s="23"/>
    </row>
    <row r="271" spans="1:9" ht="31.5" hidden="1" customHeight="1">
      <c r="A271" s="20" t="s">
        <v>946</v>
      </c>
      <c r="B271" s="67" t="s">
        <v>945</v>
      </c>
      <c r="C271" s="24"/>
      <c r="D271" s="24"/>
      <c r="E271" s="25"/>
      <c r="F271" s="24"/>
      <c r="G271" s="24"/>
      <c r="H271" s="509"/>
      <c r="I271" s="509"/>
    </row>
    <row r="272" spans="1:9" ht="45" customHeight="1">
      <c r="A272" s="18" t="s">
        <v>944</v>
      </c>
      <c r="B272" s="41" t="s">
        <v>943</v>
      </c>
      <c r="C272" s="21" t="s">
        <v>942</v>
      </c>
      <c r="D272" s="36">
        <v>2</v>
      </c>
      <c r="E272" s="25" t="s">
        <v>156</v>
      </c>
      <c r="F272" s="24"/>
      <c r="G272" s="23"/>
    </row>
    <row r="273" spans="1:9" ht="30" customHeight="1">
      <c r="A273" s="18"/>
      <c r="B273" s="41"/>
      <c r="C273" s="21" t="s">
        <v>1616</v>
      </c>
      <c r="D273" s="36">
        <v>2</v>
      </c>
      <c r="E273" s="25" t="s">
        <v>156</v>
      </c>
      <c r="F273" s="24"/>
      <c r="G273" s="23"/>
    </row>
    <row r="274" spans="1:9" ht="31.5" customHeight="1">
      <c r="A274" s="18" t="s">
        <v>940</v>
      </c>
      <c r="B274" s="41" t="s">
        <v>939</v>
      </c>
      <c r="C274" s="22" t="s">
        <v>1615</v>
      </c>
      <c r="D274" s="36">
        <v>2</v>
      </c>
      <c r="E274" s="25" t="s">
        <v>178</v>
      </c>
      <c r="F274" s="24"/>
      <c r="G274" s="23"/>
    </row>
    <row r="275" spans="1:9" ht="30" customHeight="1">
      <c r="A275" s="18"/>
      <c r="B275" s="41"/>
      <c r="C275" s="13" t="s">
        <v>937</v>
      </c>
      <c r="D275" s="36">
        <v>2</v>
      </c>
      <c r="E275" s="13" t="s">
        <v>178</v>
      </c>
      <c r="F275" s="24"/>
      <c r="G275" s="23"/>
    </row>
    <row r="276" spans="1:9" ht="30" customHeight="1">
      <c r="A276" s="18"/>
      <c r="B276" s="41"/>
      <c r="C276" s="133" t="s">
        <v>936</v>
      </c>
      <c r="D276" s="36">
        <v>2</v>
      </c>
      <c r="E276" s="13" t="s">
        <v>49</v>
      </c>
      <c r="F276" s="24"/>
      <c r="G276" s="23"/>
    </row>
    <row r="277" spans="1:9" ht="47.25" customHeight="1">
      <c r="A277" s="18" t="s">
        <v>935</v>
      </c>
      <c r="B277" s="67" t="s">
        <v>934</v>
      </c>
      <c r="C277" s="16" t="s">
        <v>933</v>
      </c>
      <c r="D277" s="36">
        <v>2</v>
      </c>
      <c r="E277" s="9" t="s">
        <v>106</v>
      </c>
      <c r="F277" s="24"/>
      <c r="G277" s="23"/>
    </row>
    <row r="278" spans="1:9" ht="47.25" customHeight="1">
      <c r="A278" s="18"/>
      <c r="B278" s="67"/>
      <c r="C278" s="16" t="s">
        <v>932</v>
      </c>
      <c r="D278" s="36">
        <v>2</v>
      </c>
      <c r="E278" s="25" t="s">
        <v>120</v>
      </c>
      <c r="F278" s="24"/>
      <c r="G278" s="23"/>
    </row>
    <row r="279" spans="1:9" ht="45" customHeight="1">
      <c r="A279" s="18" t="s">
        <v>931</v>
      </c>
      <c r="B279" s="16" t="s">
        <v>930</v>
      </c>
      <c r="C279" s="22" t="s">
        <v>929</v>
      </c>
      <c r="D279" s="36">
        <v>2</v>
      </c>
      <c r="E279" s="25" t="s">
        <v>106</v>
      </c>
      <c r="F279" s="24"/>
      <c r="G279" s="23"/>
    </row>
    <row r="280" spans="1:9" ht="45" customHeight="1">
      <c r="A280" s="18"/>
      <c r="B280" s="16"/>
      <c r="C280" s="22" t="s">
        <v>928</v>
      </c>
      <c r="D280" s="36">
        <v>2</v>
      </c>
      <c r="E280" s="25" t="s">
        <v>779</v>
      </c>
      <c r="F280" s="24"/>
      <c r="G280" s="23"/>
    </row>
    <row r="281" spans="1:9" ht="47.25" customHeight="1">
      <c r="A281" s="18" t="s">
        <v>927</v>
      </c>
      <c r="B281" s="41" t="s">
        <v>926</v>
      </c>
      <c r="C281" s="29" t="s">
        <v>1614</v>
      </c>
      <c r="D281" s="36">
        <v>2</v>
      </c>
      <c r="E281" s="25" t="s">
        <v>178</v>
      </c>
      <c r="F281" s="22" t="s">
        <v>924</v>
      </c>
      <c r="G281" s="23"/>
    </row>
    <row r="282" spans="1:9" ht="47.25" customHeight="1">
      <c r="A282" s="18" t="s">
        <v>921</v>
      </c>
      <c r="B282" s="41" t="s">
        <v>920</v>
      </c>
      <c r="C282" s="16" t="s">
        <v>2245</v>
      </c>
      <c r="D282" s="36">
        <v>2</v>
      </c>
      <c r="E282" s="25" t="s">
        <v>223</v>
      </c>
      <c r="F282" s="24"/>
      <c r="G282" s="23"/>
    </row>
    <row r="283" spans="1:9" ht="47.25" customHeight="1">
      <c r="A283" s="18"/>
      <c r="B283" s="41"/>
      <c r="C283" s="16" t="s">
        <v>2244</v>
      </c>
      <c r="D283" s="36">
        <v>2</v>
      </c>
      <c r="E283" s="25" t="s">
        <v>779</v>
      </c>
      <c r="F283" s="24"/>
      <c r="G283" s="23"/>
    </row>
    <row r="284" spans="1:9" ht="40.15" customHeight="1">
      <c r="A284" s="322" t="s">
        <v>919</v>
      </c>
      <c r="B284" s="879" t="s">
        <v>918</v>
      </c>
      <c r="C284" s="880"/>
      <c r="D284" s="880"/>
      <c r="E284" s="880"/>
      <c r="F284" s="880"/>
      <c r="G284" s="881"/>
      <c r="H284" s="11">
        <f>SUM(D285:D293)</f>
        <v>18</v>
      </c>
      <c r="I284" s="11">
        <f>COUNT(D285:D293)*2</f>
        <v>18</v>
      </c>
    </row>
    <row r="285" spans="1:9" ht="47.25" customHeight="1">
      <c r="A285" s="18" t="s">
        <v>917</v>
      </c>
      <c r="B285" s="37" t="s">
        <v>916</v>
      </c>
      <c r="C285" s="74" t="s">
        <v>2243</v>
      </c>
      <c r="D285" s="15">
        <v>2</v>
      </c>
      <c r="E285" s="25" t="s">
        <v>156</v>
      </c>
      <c r="F285" s="12" t="s">
        <v>2242</v>
      </c>
      <c r="G285" s="23"/>
    </row>
    <row r="286" spans="1:9" ht="47.25" customHeight="1">
      <c r="A286" s="18"/>
      <c r="B286" s="37"/>
      <c r="C286" s="74" t="s">
        <v>2241</v>
      </c>
      <c r="D286" s="15">
        <v>2</v>
      </c>
      <c r="E286" s="25" t="s">
        <v>156</v>
      </c>
      <c r="F286" s="12"/>
      <c r="G286" s="23"/>
    </row>
    <row r="287" spans="1:9" ht="31.5" customHeight="1">
      <c r="A287" s="18" t="s">
        <v>911</v>
      </c>
      <c r="B287" s="37" t="s">
        <v>910</v>
      </c>
      <c r="C287" s="21" t="s">
        <v>2240</v>
      </c>
      <c r="D287" s="15">
        <v>2</v>
      </c>
      <c r="E287" s="25" t="s">
        <v>156</v>
      </c>
      <c r="F287" s="24"/>
      <c r="G287" s="23"/>
    </row>
    <row r="288" spans="1:9" ht="59.25" customHeight="1">
      <c r="A288" s="18"/>
      <c r="B288" s="37"/>
      <c r="C288" s="21" t="s">
        <v>2239</v>
      </c>
      <c r="D288" s="15">
        <v>2</v>
      </c>
      <c r="E288" s="25" t="s">
        <v>779</v>
      </c>
      <c r="F288" s="24"/>
      <c r="G288" s="23"/>
    </row>
    <row r="289" spans="1:9" ht="47.25" customHeight="1">
      <c r="A289" s="18" t="s">
        <v>906</v>
      </c>
      <c r="B289" s="37" t="s">
        <v>905</v>
      </c>
      <c r="C289" s="21" t="s">
        <v>2238</v>
      </c>
      <c r="D289" s="15">
        <v>2</v>
      </c>
      <c r="E289" s="13" t="s">
        <v>106</v>
      </c>
      <c r="F289" s="21" t="s">
        <v>2237</v>
      </c>
      <c r="G289" s="23"/>
    </row>
    <row r="290" spans="1:9" ht="47.25" customHeight="1">
      <c r="A290" s="18"/>
      <c r="B290" s="37"/>
      <c r="C290" s="21" t="s">
        <v>2236</v>
      </c>
      <c r="D290" s="15">
        <v>2</v>
      </c>
      <c r="E290" s="13" t="s">
        <v>106</v>
      </c>
      <c r="F290" s="12" t="s">
        <v>2235</v>
      </c>
      <c r="G290" s="23"/>
    </row>
    <row r="291" spans="1:9" ht="30" customHeight="1">
      <c r="A291" s="18"/>
      <c r="B291" s="37"/>
      <c r="C291" s="44" t="s">
        <v>2234</v>
      </c>
      <c r="D291" s="15">
        <v>2</v>
      </c>
      <c r="E291" s="13" t="s">
        <v>106</v>
      </c>
      <c r="F291" s="24"/>
      <c r="G291" s="23"/>
    </row>
    <row r="292" spans="1:9" ht="31.5" customHeight="1">
      <c r="A292" s="18" t="s">
        <v>900</v>
      </c>
      <c r="B292" s="37" t="s">
        <v>899</v>
      </c>
      <c r="C292" s="21" t="s">
        <v>2233</v>
      </c>
      <c r="D292" s="15">
        <v>2</v>
      </c>
      <c r="E292" s="25" t="s">
        <v>156</v>
      </c>
      <c r="F292" s="24"/>
      <c r="G292" s="23"/>
    </row>
    <row r="293" spans="1:9" ht="30" customHeight="1">
      <c r="A293" s="18" t="s">
        <v>897</v>
      </c>
      <c r="B293" s="73" t="s">
        <v>896</v>
      </c>
      <c r="C293" s="22" t="s">
        <v>1610</v>
      </c>
      <c r="D293" s="15">
        <v>2</v>
      </c>
      <c r="E293" s="25" t="s">
        <v>118</v>
      </c>
      <c r="F293" s="24"/>
      <c r="G293" s="23"/>
    </row>
    <row r="294" spans="1:9" ht="40.15" customHeight="1">
      <c r="A294" s="322" t="s">
        <v>894</v>
      </c>
      <c r="B294" s="737" t="s">
        <v>893</v>
      </c>
      <c r="C294" s="738"/>
      <c r="D294" s="738"/>
      <c r="E294" s="738"/>
      <c r="F294" s="738"/>
      <c r="G294" s="739"/>
      <c r="H294" s="11">
        <f>SUM(D295:D306)</f>
        <v>22</v>
      </c>
      <c r="I294" s="11">
        <f>COUNT(D295:D306)*2</f>
        <v>22</v>
      </c>
    </row>
    <row r="295" spans="1:9" ht="31.5" customHeight="1">
      <c r="A295" s="18" t="s">
        <v>892</v>
      </c>
      <c r="B295" s="32" t="s">
        <v>891</v>
      </c>
      <c r="C295" s="35" t="s">
        <v>890</v>
      </c>
      <c r="D295" s="23">
        <v>2</v>
      </c>
      <c r="E295" s="25" t="s">
        <v>156</v>
      </c>
      <c r="F295" s="24"/>
      <c r="G295" s="23"/>
    </row>
    <row r="296" spans="1:9" ht="31.5" customHeight="1">
      <c r="A296" s="18"/>
      <c r="B296" s="32"/>
      <c r="C296" s="35" t="s">
        <v>889</v>
      </c>
      <c r="D296" s="23">
        <v>2</v>
      </c>
      <c r="E296" s="25" t="s">
        <v>156</v>
      </c>
      <c r="F296" s="24"/>
      <c r="G296" s="23"/>
    </row>
    <row r="297" spans="1:9" ht="45" customHeight="1">
      <c r="A297" s="18" t="s">
        <v>888</v>
      </c>
      <c r="B297" s="30" t="s">
        <v>887</v>
      </c>
      <c r="C297" s="35" t="s">
        <v>886</v>
      </c>
      <c r="D297" s="23">
        <v>2</v>
      </c>
      <c r="E297" s="25" t="s">
        <v>156</v>
      </c>
      <c r="F297" s="35" t="s">
        <v>885</v>
      </c>
      <c r="G297" s="23"/>
    </row>
    <row r="298" spans="1:9" ht="45" customHeight="1">
      <c r="A298" s="18"/>
      <c r="B298" s="30"/>
      <c r="C298" s="22" t="s">
        <v>884</v>
      </c>
      <c r="D298" s="23">
        <v>2</v>
      </c>
      <c r="E298" s="25" t="s">
        <v>156</v>
      </c>
      <c r="F298" s="22"/>
      <c r="G298" s="23"/>
    </row>
    <row r="299" spans="1:9" ht="45" customHeight="1">
      <c r="A299" s="18"/>
      <c r="B299" s="30"/>
      <c r="C299" s="44" t="s">
        <v>883</v>
      </c>
      <c r="D299" s="23">
        <v>2</v>
      </c>
      <c r="E299" s="25" t="s">
        <v>156</v>
      </c>
      <c r="F299" s="22"/>
      <c r="G299" s="23"/>
    </row>
    <row r="300" spans="1:9" ht="31.5" customHeight="1">
      <c r="A300" s="18" t="s">
        <v>882</v>
      </c>
      <c r="B300" s="28" t="s">
        <v>881</v>
      </c>
      <c r="C300" s="132" t="s">
        <v>880</v>
      </c>
      <c r="D300" s="23">
        <v>2</v>
      </c>
      <c r="E300" s="25" t="s">
        <v>156</v>
      </c>
      <c r="F300" s="24"/>
      <c r="G300" s="23"/>
    </row>
    <row r="301" spans="1:9" ht="31.5" customHeight="1">
      <c r="A301" s="18"/>
      <c r="B301" s="28"/>
      <c r="C301" s="35" t="s">
        <v>879</v>
      </c>
      <c r="D301" s="23">
        <v>2</v>
      </c>
      <c r="E301" s="25" t="s">
        <v>156</v>
      </c>
      <c r="F301" s="24"/>
      <c r="G301" s="23"/>
    </row>
    <row r="302" spans="1:9" ht="31.5" customHeight="1">
      <c r="A302" s="18"/>
      <c r="B302" s="28"/>
      <c r="C302" s="35" t="s">
        <v>2232</v>
      </c>
      <c r="D302" s="23">
        <v>2</v>
      </c>
      <c r="E302" s="25" t="s">
        <v>156</v>
      </c>
      <c r="F302" s="24"/>
      <c r="G302" s="23"/>
    </row>
    <row r="303" spans="1:9" ht="31.5" customHeight="1">
      <c r="A303" s="18"/>
      <c r="B303" s="28"/>
      <c r="C303" s="35" t="s">
        <v>877</v>
      </c>
      <c r="D303" s="23">
        <v>2</v>
      </c>
      <c r="E303" s="25" t="s">
        <v>156</v>
      </c>
      <c r="F303" s="24"/>
      <c r="G303" s="23"/>
    </row>
    <row r="304" spans="1:9" ht="31.5" hidden="1" customHeight="1">
      <c r="A304" s="20" t="s">
        <v>876</v>
      </c>
      <c r="B304" s="28" t="s">
        <v>875</v>
      </c>
      <c r="C304" s="24"/>
      <c r="D304" s="24"/>
      <c r="E304" s="25"/>
      <c r="F304" s="24"/>
      <c r="G304" s="24"/>
      <c r="H304" s="509"/>
      <c r="I304" s="509"/>
    </row>
    <row r="305" spans="1:9" ht="31.5" customHeight="1">
      <c r="A305" s="18" t="s">
        <v>874</v>
      </c>
      <c r="B305" s="28" t="s">
        <v>873</v>
      </c>
      <c r="C305" s="21" t="s">
        <v>2231</v>
      </c>
      <c r="D305" s="23">
        <v>2</v>
      </c>
      <c r="E305" s="25" t="s">
        <v>156</v>
      </c>
      <c r="F305" s="24"/>
      <c r="G305" s="23"/>
    </row>
    <row r="306" spans="1:9" ht="47.25" customHeight="1">
      <c r="A306" s="18" t="s">
        <v>871</v>
      </c>
      <c r="B306" s="28" t="s">
        <v>870</v>
      </c>
      <c r="C306" s="29" t="s">
        <v>2230</v>
      </c>
      <c r="D306" s="23">
        <v>2</v>
      </c>
      <c r="E306" s="25" t="s">
        <v>156</v>
      </c>
      <c r="F306" s="24"/>
      <c r="G306" s="23"/>
    </row>
    <row r="307" spans="1:9" ht="40.15" customHeight="1">
      <c r="A307" s="322" t="s">
        <v>868</v>
      </c>
      <c r="B307" s="737" t="s">
        <v>867</v>
      </c>
      <c r="C307" s="738"/>
      <c r="D307" s="738"/>
      <c r="E307" s="738"/>
      <c r="F307" s="738"/>
      <c r="G307" s="739"/>
      <c r="H307" s="11">
        <f>SUM(D308:D313)</f>
        <v>12</v>
      </c>
      <c r="I307" s="11">
        <f>COUNT(D308:D313)*2</f>
        <v>12</v>
      </c>
    </row>
    <row r="308" spans="1:9" ht="47.25" customHeight="1">
      <c r="A308" s="18" t="s">
        <v>866</v>
      </c>
      <c r="B308" s="28" t="s">
        <v>865</v>
      </c>
      <c r="C308" s="22" t="s">
        <v>864</v>
      </c>
      <c r="D308" s="23">
        <v>2</v>
      </c>
      <c r="E308" s="25" t="s">
        <v>223</v>
      </c>
      <c r="F308" s="24"/>
      <c r="G308" s="23"/>
    </row>
    <row r="309" spans="1:9" ht="47.25" customHeight="1">
      <c r="A309" s="18"/>
      <c r="B309" s="28"/>
      <c r="C309" s="21" t="s">
        <v>2229</v>
      </c>
      <c r="D309" s="23">
        <v>2</v>
      </c>
      <c r="E309" s="25" t="s">
        <v>223</v>
      </c>
      <c r="F309" s="24"/>
      <c r="G309" s="23"/>
    </row>
    <row r="310" spans="1:9" ht="47.25" customHeight="1">
      <c r="A310" s="18" t="s">
        <v>863</v>
      </c>
      <c r="B310" s="28" t="s">
        <v>862</v>
      </c>
      <c r="C310" s="21" t="s">
        <v>2228</v>
      </c>
      <c r="D310" s="23">
        <v>2</v>
      </c>
      <c r="E310" s="25" t="s">
        <v>223</v>
      </c>
      <c r="F310" s="24" t="s">
        <v>2227</v>
      </c>
      <c r="G310" s="23"/>
    </row>
    <row r="311" spans="1:9" ht="47.25" customHeight="1">
      <c r="A311" s="18"/>
      <c r="B311" s="28"/>
      <c r="C311" s="22" t="s">
        <v>1609</v>
      </c>
      <c r="D311" s="23">
        <v>2</v>
      </c>
      <c r="E311" s="25" t="s">
        <v>223</v>
      </c>
      <c r="F311" s="24"/>
      <c r="G311" s="23"/>
    </row>
    <row r="312" spans="1:9" ht="47.25" customHeight="1">
      <c r="A312" s="18"/>
      <c r="B312" s="28"/>
      <c r="C312" s="22" t="s">
        <v>1608</v>
      </c>
      <c r="D312" s="23">
        <v>2</v>
      </c>
      <c r="E312" s="25" t="s">
        <v>223</v>
      </c>
      <c r="F312" s="24"/>
      <c r="G312" s="23"/>
    </row>
    <row r="313" spans="1:9" ht="45" customHeight="1">
      <c r="A313" s="18" t="s">
        <v>860</v>
      </c>
      <c r="B313" s="69" t="s">
        <v>859</v>
      </c>
      <c r="C313" s="22" t="s">
        <v>2226</v>
      </c>
      <c r="D313" s="23">
        <v>2</v>
      </c>
      <c r="E313" s="25" t="s">
        <v>156</v>
      </c>
      <c r="G313" s="23"/>
    </row>
    <row r="314" spans="1:9" ht="40.15" hidden="1" customHeight="1">
      <c r="A314" s="324" t="s">
        <v>858</v>
      </c>
      <c r="B314" s="879" t="s">
        <v>857</v>
      </c>
      <c r="C314" s="880"/>
      <c r="D314" s="880"/>
      <c r="E314" s="880"/>
      <c r="F314" s="880"/>
      <c r="G314" s="881"/>
      <c r="H314" s="509"/>
      <c r="I314" s="509"/>
    </row>
    <row r="315" spans="1:9" ht="47.25" hidden="1" customHeight="1">
      <c r="A315" s="39" t="s">
        <v>856</v>
      </c>
      <c r="B315" s="41" t="s">
        <v>855</v>
      </c>
      <c r="C315" s="24"/>
      <c r="D315" s="24"/>
      <c r="E315" s="25"/>
      <c r="F315" s="24"/>
      <c r="G315" s="24"/>
      <c r="H315" s="509"/>
      <c r="I315" s="509"/>
    </row>
    <row r="316" spans="1:9" ht="47.25" hidden="1" customHeight="1">
      <c r="A316" s="39" t="s">
        <v>853</v>
      </c>
      <c r="B316" s="41" t="s">
        <v>852</v>
      </c>
      <c r="C316" s="24"/>
      <c r="D316" s="24"/>
      <c r="E316" s="25"/>
      <c r="F316" s="24"/>
      <c r="G316" s="24"/>
      <c r="H316" s="509"/>
      <c r="I316" s="509"/>
    </row>
    <row r="317" spans="1:9" ht="60" hidden="1" customHeight="1">
      <c r="A317" s="39" t="s">
        <v>851</v>
      </c>
      <c r="B317" s="22" t="s">
        <v>850</v>
      </c>
      <c r="D317" s="24"/>
      <c r="E317" s="25"/>
      <c r="F317" s="24"/>
      <c r="G317" s="24"/>
      <c r="H317" s="509"/>
      <c r="I317" s="509"/>
    </row>
    <row r="318" spans="1:9" ht="40.15" customHeight="1">
      <c r="A318" s="322" t="s">
        <v>849</v>
      </c>
      <c r="B318" s="879" t="s">
        <v>848</v>
      </c>
      <c r="C318" s="880"/>
      <c r="D318" s="880"/>
      <c r="E318" s="880"/>
      <c r="F318" s="880"/>
      <c r="G318" s="881"/>
      <c r="H318" s="11">
        <f>SUM(D319:D322)</f>
        <v>8</v>
      </c>
      <c r="I318" s="11">
        <f>COUNT(D319:D322)*2</f>
        <v>8</v>
      </c>
    </row>
    <row r="319" spans="1:9" ht="45.75" customHeight="1">
      <c r="A319" s="18" t="s">
        <v>847</v>
      </c>
      <c r="B319" s="41" t="s">
        <v>846</v>
      </c>
      <c r="C319" s="21" t="s">
        <v>2225</v>
      </c>
      <c r="D319" s="58">
        <v>2</v>
      </c>
      <c r="E319" s="25" t="s">
        <v>178</v>
      </c>
      <c r="F319" s="16" t="s">
        <v>2224</v>
      </c>
      <c r="G319" s="23"/>
    </row>
    <row r="320" spans="1:9" ht="30.75" customHeight="1">
      <c r="A320" s="18"/>
      <c r="B320" s="41"/>
      <c r="C320" s="16" t="s">
        <v>2223</v>
      </c>
      <c r="D320" s="58">
        <v>2</v>
      </c>
      <c r="E320" s="25" t="s">
        <v>178</v>
      </c>
      <c r="F320" s="24"/>
      <c r="G320" s="23"/>
    </row>
    <row r="321" spans="1:9" ht="47.25" customHeight="1">
      <c r="A321" s="18" t="s">
        <v>844</v>
      </c>
      <c r="B321" s="41" t="s">
        <v>843</v>
      </c>
      <c r="C321" s="16" t="s">
        <v>2222</v>
      </c>
      <c r="D321" s="58">
        <v>2</v>
      </c>
      <c r="E321" s="25" t="s">
        <v>178</v>
      </c>
      <c r="F321" s="24"/>
      <c r="G321" s="23"/>
    </row>
    <row r="322" spans="1:9" ht="45" customHeight="1">
      <c r="A322" s="18" t="s">
        <v>842</v>
      </c>
      <c r="B322" s="22" t="s">
        <v>841</v>
      </c>
      <c r="C322" s="21" t="s">
        <v>1606</v>
      </c>
      <c r="D322" s="58">
        <v>2</v>
      </c>
      <c r="E322" s="25" t="s">
        <v>106</v>
      </c>
      <c r="F322" s="24"/>
      <c r="G322" s="23"/>
    </row>
    <row r="323" spans="1:9" ht="40.15" hidden="1" customHeight="1">
      <c r="A323" s="324" t="s">
        <v>840</v>
      </c>
      <c r="B323" s="879" t="s">
        <v>839</v>
      </c>
      <c r="C323" s="880"/>
      <c r="D323" s="880"/>
      <c r="E323" s="880"/>
      <c r="F323" s="880"/>
      <c r="G323" s="881"/>
      <c r="H323" s="509"/>
      <c r="I323" s="509"/>
    </row>
    <row r="324" spans="1:9" ht="47.25" hidden="1" customHeight="1">
      <c r="A324" s="20" t="s">
        <v>838</v>
      </c>
      <c r="B324" s="41" t="s">
        <v>837</v>
      </c>
      <c r="C324" s="24"/>
      <c r="D324" s="24"/>
      <c r="E324" s="25"/>
      <c r="F324" s="24"/>
      <c r="G324" s="24"/>
      <c r="H324" s="509"/>
      <c r="I324" s="509"/>
    </row>
    <row r="325" spans="1:9" ht="47.25" hidden="1" customHeight="1">
      <c r="A325" s="20" t="s">
        <v>836</v>
      </c>
      <c r="B325" s="28" t="s">
        <v>835</v>
      </c>
      <c r="C325" s="24"/>
      <c r="D325" s="24"/>
      <c r="E325" s="25"/>
      <c r="F325" s="24"/>
      <c r="G325" s="24"/>
      <c r="H325" s="509"/>
      <c r="I325" s="509"/>
    </row>
    <row r="326" spans="1:9" ht="40.15" hidden="1" customHeight="1">
      <c r="A326" s="327" t="s">
        <v>834</v>
      </c>
      <c r="B326" s="879" t="s">
        <v>833</v>
      </c>
      <c r="C326" s="880"/>
      <c r="D326" s="880"/>
      <c r="E326" s="880"/>
      <c r="F326" s="880"/>
      <c r="G326" s="881"/>
      <c r="H326" s="509"/>
      <c r="I326" s="509"/>
    </row>
    <row r="327" spans="1:9" ht="31.5" hidden="1" customHeight="1">
      <c r="A327" s="20" t="s">
        <v>832</v>
      </c>
      <c r="B327" s="41" t="s">
        <v>831</v>
      </c>
      <c r="C327" s="24"/>
      <c r="D327" s="24"/>
      <c r="E327" s="25"/>
      <c r="F327" s="24"/>
      <c r="G327" s="24"/>
      <c r="H327" s="509"/>
      <c r="I327" s="509"/>
    </row>
    <row r="328" spans="1:9" ht="47.25" hidden="1" customHeight="1">
      <c r="A328" s="20" t="s">
        <v>830</v>
      </c>
      <c r="B328" s="41" t="s">
        <v>829</v>
      </c>
      <c r="C328" s="24"/>
      <c r="D328" s="24"/>
      <c r="E328" s="25"/>
      <c r="F328" s="24"/>
      <c r="G328" s="24"/>
      <c r="H328" s="509"/>
      <c r="I328" s="509"/>
    </row>
    <row r="329" spans="1:9" ht="40.15" hidden="1" customHeight="1">
      <c r="A329" s="324" t="s">
        <v>828</v>
      </c>
      <c r="B329" s="879" t="s">
        <v>827</v>
      </c>
      <c r="C329" s="880"/>
      <c r="D329" s="880"/>
      <c r="E329" s="880"/>
      <c r="F329" s="880"/>
      <c r="G329" s="881"/>
      <c r="H329" s="509"/>
      <c r="I329" s="509"/>
    </row>
    <row r="330" spans="1:9" ht="47.25" hidden="1" customHeight="1">
      <c r="A330" s="20" t="s">
        <v>826</v>
      </c>
      <c r="B330" s="41" t="s">
        <v>825</v>
      </c>
      <c r="C330" s="24"/>
      <c r="D330" s="24"/>
      <c r="E330" s="25"/>
      <c r="F330" s="24"/>
      <c r="G330" s="24"/>
      <c r="H330" s="509"/>
      <c r="I330" s="509"/>
    </row>
    <row r="331" spans="1:9" ht="47.25" hidden="1" customHeight="1">
      <c r="A331" s="20" t="s">
        <v>824</v>
      </c>
      <c r="B331" s="41" t="s">
        <v>823</v>
      </c>
      <c r="C331" s="24"/>
      <c r="D331" s="24"/>
      <c r="E331" s="25"/>
      <c r="F331" s="24"/>
      <c r="G331" s="24"/>
      <c r="H331" s="509"/>
      <c r="I331" s="509"/>
    </row>
    <row r="332" spans="1:9" ht="47.25" hidden="1" customHeight="1">
      <c r="A332" s="20" t="s">
        <v>822</v>
      </c>
      <c r="B332" s="67" t="s">
        <v>821</v>
      </c>
      <c r="C332" s="24"/>
      <c r="D332" s="24"/>
      <c r="E332" s="25"/>
      <c r="F332" s="24"/>
      <c r="G332" s="24"/>
      <c r="H332" s="509"/>
      <c r="I332" s="509"/>
    </row>
    <row r="333" spans="1:9" ht="40.15" customHeight="1">
      <c r="A333" s="322" t="s">
        <v>820</v>
      </c>
      <c r="B333" s="879" t="s">
        <v>819</v>
      </c>
      <c r="C333" s="880"/>
      <c r="D333" s="880"/>
      <c r="E333" s="880"/>
      <c r="F333" s="880"/>
      <c r="G333" s="881"/>
      <c r="H333" s="11">
        <f>SUM(D334:D337)</f>
        <v>8</v>
      </c>
      <c r="I333" s="11">
        <f>COUNT(D334:D337)*2</f>
        <v>8</v>
      </c>
    </row>
    <row r="334" spans="1:9" ht="45" customHeight="1">
      <c r="A334" s="18" t="s">
        <v>818</v>
      </c>
      <c r="B334" s="37" t="s">
        <v>817</v>
      </c>
      <c r="C334" s="37" t="s">
        <v>1714</v>
      </c>
      <c r="D334" s="23">
        <v>2</v>
      </c>
      <c r="E334" s="25" t="s">
        <v>118</v>
      </c>
      <c r="F334" s="24"/>
      <c r="G334" s="23"/>
    </row>
    <row r="335" spans="1:9" ht="47.25" customHeight="1">
      <c r="A335" s="18" t="s">
        <v>815</v>
      </c>
      <c r="B335" s="37" t="s">
        <v>814</v>
      </c>
      <c r="C335" s="22" t="s">
        <v>813</v>
      </c>
      <c r="D335" s="23">
        <v>2</v>
      </c>
      <c r="E335" s="25" t="s">
        <v>120</v>
      </c>
      <c r="F335" s="22" t="s">
        <v>812</v>
      </c>
      <c r="G335" s="23"/>
    </row>
    <row r="336" spans="1:9" ht="15.75" customHeight="1">
      <c r="A336" s="18"/>
      <c r="B336" s="37"/>
      <c r="C336" s="62" t="s">
        <v>811</v>
      </c>
      <c r="D336" s="23">
        <v>2</v>
      </c>
      <c r="E336" s="25" t="s">
        <v>118</v>
      </c>
      <c r="F336" s="25"/>
      <c r="G336" s="23"/>
    </row>
    <row r="337" spans="1:9" ht="63" customHeight="1">
      <c r="A337" s="18" t="s">
        <v>810</v>
      </c>
      <c r="B337" s="37" t="s">
        <v>809</v>
      </c>
      <c r="C337" s="35" t="s">
        <v>808</v>
      </c>
      <c r="D337" s="23">
        <v>2</v>
      </c>
      <c r="E337" s="25" t="s">
        <v>156</v>
      </c>
      <c r="F337" s="21"/>
      <c r="G337" s="23"/>
    </row>
    <row r="338" spans="1:9" ht="40.15" customHeight="1">
      <c r="A338" s="320" t="s">
        <v>807</v>
      </c>
      <c r="B338" s="879" t="s">
        <v>806</v>
      </c>
      <c r="C338" s="880"/>
      <c r="D338" s="880"/>
      <c r="E338" s="880"/>
      <c r="F338" s="880"/>
      <c r="G338" s="881"/>
      <c r="H338" s="11">
        <f>SUM(D339)</f>
        <v>2</v>
      </c>
      <c r="I338" s="11">
        <f>COUNT(D339)*2</f>
        <v>2</v>
      </c>
    </row>
    <row r="339" spans="1:9" ht="45" customHeight="1">
      <c r="A339" s="18" t="s">
        <v>805</v>
      </c>
      <c r="B339" s="66" t="s">
        <v>804</v>
      </c>
      <c r="C339" s="35" t="s">
        <v>803</v>
      </c>
      <c r="D339" s="23">
        <v>2</v>
      </c>
      <c r="E339" s="25" t="s">
        <v>106</v>
      </c>
      <c r="F339" s="16" t="s">
        <v>1602</v>
      </c>
      <c r="G339" s="23"/>
    </row>
    <row r="340" spans="1:9" ht="30" hidden="1" customHeight="1">
      <c r="A340" s="20" t="s">
        <v>801</v>
      </c>
      <c r="B340" s="66" t="s">
        <v>800</v>
      </c>
      <c r="C340" s="24"/>
      <c r="D340" s="24"/>
      <c r="E340" s="25"/>
      <c r="F340" s="24"/>
      <c r="G340" s="24"/>
      <c r="H340" s="509"/>
      <c r="I340" s="509"/>
    </row>
    <row r="341" spans="1:9" ht="18.75" customHeight="1">
      <c r="A341" s="111"/>
      <c r="B341" s="908" t="s">
        <v>799</v>
      </c>
      <c r="C341" s="878"/>
      <c r="D341" s="878"/>
      <c r="E341" s="878"/>
      <c r="F341" s="878"/>
      <c r="G341" s="878"/>
      <c r="H341" s="11">
        <f>H347+H350+H357+H364+H367+H372+H384+H403+H410+H414+H429+H442+H456+H469+H485</f>
        <v>144</v>
      </c>
      <c r="I341" s="11">
        <f>I347+I350+I357+I364+I367+I372+I384+I403+I410+I414+I429+I442+I456+I469+I485</f>
        <v>144</v>
      </c>
    </row>
    <row r="342" spans="1:9" ht="40.15" hidden="1" customHeight="1">
      <c r="A342" s="324" t="s">
        <v>798</v>
      </c>
      <c r="B342" s="879" t="s">
        <v>797</v>
      </c>
      <c r="C342" s="880"/>
      <c r="D342" s="880"/>
      <c r="E342" s="880"/>
      <c r="F342" s="880"/>
      <c r="G342" s="881"/>
      <c r="H342" s="509"/>
      <c r="I342" s="509"/>
    </row>
    <row r="343" spans="1:9" ht="31.5" hidden="1" customHeight="1">
      <c r="A343" s="20" t="s">
        <v>796</v>
      </c>
      <c r="B343" s="28" t="s">
        <v>795</v>
      </c>
      <c r="C343" s="16"/>
      <c r="D343" s="24"/>
      <c r="E343" s="25"/>
      <c r="F343" s="24"/>
      <c r="G343" s="24"/>
      <c r="H343" s="509"/>
      <c r="I343" s="509"/>
    </row>
    <row r="344" spans="1:9" ht="63" hidden="1" customHeight="1">
      <c r="A344" s="20" t="s">
        <v>788</v>
      </c>
      <c r="B344" s="28" t="s">
        <v>787</v>
      </c>
      <c r="C344" s="41"/>
      <c r="D344" s="24"/>
      <c r="E344" s="25"/>
      <c r="F344" s="24"/>
      <c r="G344" s="24"/>
      <c r="H344" s="509"/>
      <c r="I344" s="509"/>
    </row>
    <row r="345" spans="1:9" ht="31.5" hidden="1" customHeight="1">
      <c r="A345" s="20" t="s">
        <v>778</v>
      </c>
      <c r="B345" s="28" t="s">
        <v>777</v>
      </c>
      <c r="C345" s="24"/>
      <c r="D345" s="24"/>
      <c r="E345" s="25"/>
      <c r="F345" s="24"/>
      <c r="G345" s="24"/>
      <c r="H345" s="509"/>
      <c r="I345" s="509"/>
    </row>
    <row r="346" spans="1:9" ht="47.25" hidden="1" customHeight="1">
      <c r="A346" s="20" t="s">
        <v>774</v>
      </c>
      <c r="B346" s="28" t="s">
        <v>773</v>
      </c>
      <c r="C346" s="24"/>
      <c r="D346" s="24"/>
      <c r="E346" s="25"/>
      <c r="F346" s="24"/>
      <c r="G346" s="24"/>
      <c r="H346" s="509"/>
      <c r="I346" s="509"/>
    </row>
    <row r="347" spans="1:9" ht="40.15" customHeight="1">
      <c r="A347" s="322" t="s">
        <v>772</v>
      </c>
      <c r="B347" s="879" t="s">
        <v>771</v>
      </c>
      <c r="C347" s="880"/>
      <c r="D347" s="880"/>
      <c r="E347" s="880"/>
      <c r="F347" s="880"/>
      <c r="G347" s="881"/>
      <c r="H347" s="11">
        <f>SUM(D348)</f>
        <v>2</v>
      </c>
      <c r="I347" s="11">
        <f>COUNT(D348)*2</f>
        <v>2</v>
      </c>
    </row>
    <row r="348" spans="1:9" ht="45" customHeight="1">
      <c r="A348" s="18" t="s">
        <v>770</v>
      </c>
      <c r="B348" s="41" t="s">
        <v>769</v>
      </c>
      <c r="C348" s="21" t="s">
        <v>2221</v>
      </c>
      <c r="D348" s="223">
        <v>2</v>
      </c>
      <c r="E348" s="29" t="s">
        <v>120</v>
      </c>
      <c r="F348" s="92" t="s">
        <v>2220</v>
      </c>
      <c r="G348" s="23"/>
    </row>
    <row r="349" spans="1:9" ht="31.5" hidden="1" customHeight="1">
      <c r="A349" s="20" t="s">
        <v>767</v>
      </c>
      <c r="B349" s="41" t="s">
        <v>766</v>
      </c>
      <c r="C349" s="24"/>
      <c r="D349" s="24"/>
      <c r="E349" s="25"/>
      <c r="F349" s="24"/>
      <c r="G349" s="24"/>
      <c r="H349" s="509"/>
      <c r="I349" s="509"/>
    </row>
    <row r="350" spans="1:9" ht="40.15" customHeight="1">
      <c r="A350" s="322" t="s">
        <v>764</v>
      </c>
      <c r="B350" s="879" t="s">
        <v>763</v>
      </c>
      <c r="C350" s="880"/>
      <c r="D350" s="880"/>
      <c r="E350" s="880"/>
      <c r="F350" s="880"/>
      <c r="G350" s="881"/>
      <c r="H350" s="11">
        <f>SUM(D351:D355)</f>
        <v>6</v>
      </c>
      <c r="I350" s="11">
        <f>COUNT(D351:D355)*2</f>
        <v>6</v>
      </c>
    </row>
    <row r="351" spans="1:9" ht="47.25" customHeight="1">
      <c r="A351" s="18" t="s">
        <v>762</v>
      </c>
      <c r="B351" s="41" t="s">
        <v>761</v>
      </c>
      <c r="C351" s="21" t="s">
        <v>2219</v>
      </c>
      <c r="D351" s="23">
        <v>2</v>
      </c>
      <c r="E351" s="29" t="s">
        <v>106</v>
      </c>
      <c r="F351" s="24"/>
      <c r="G351" s="23"/>
    </row>
    <row r="352" spans="1:9" ht="63" customHeight="1">
      <c r="A352" s="111"/>
      <c r="B352" s="41"/>
      <c r="C352" s="28" t="s">
        <v>1592</v>
      </c>
      <c r="D352" s="23">
        <v>2</v>
      </c>
      <c r="E352" s="29" t="s">
        <v>120</v>
      </c>
      <c r="F352" s="24"/>
      <c r="G352" s="23"/>
    </row>
    <row r="353" spans="1:9" ht="63" hidden="1" customHeight="1">
      <c r="A353" s="20" t="s">
        <v>758</v>
      </c>
      <c r="B353" s="16" t="s">
        <v>757</v>
      </c>
      <c r="C353" s="41"/>
      <c r="D353" s="24"/>
      <c r="E353" s="25"/>
      <c r="F353" s="24"/>
      <c r="G353" s="24"/>
      <c r="H353" s="509"/>
      <c r="I353" s="509"/>
    </row>
    <row r="354" spans="1:9" ht="47.25" hidden="1" customHeight="1">
      <c r="A354" s="122"/>
      <c r="B354" s="41"/>
      <c r="C354" s="64"/>
      <c r="D354" s="24"/>
      <c r="E354" s="25"/>
      <c r="F354" s="24"/>
      <c r="G354" s="24"/>
      <c r="H354" s="509"/>
      <c r="I354" s="509"/>
    </row>
    <row r="355" spans="1:9" ht="31.5" customHeight="1">
      <c r="A355" s="18" t="s">
        <v>749</v>
      </c>
      <c r="B355" s="41" t="s">
        <v>748</v>
      </c>
      <c r="C355" s="21" t="s">
        <v>1705</v>
      </c>
      <c r="D355" s="23">
        <v>2</v>
      </c>
      <c r="E355" s="25" t="s">
        <v>120</v>
      </c>
      <c r="F355" s="24"/>
      <c r="G355" s="23"/>
    </row>
    <row r="356" spans="1:9" ht="47.25" hidden="1" customHeight="1">
      <c r="A356" s="20" t="s">
        <v>747</v>
      </c>
      <c r="B356" s="41" t="s">
        <v>746</v>
      </c>
      <c r="C356" s="24"/>
      <c r="D356" s="24"/>
      <c r="E356" s="25"/>
      <c r="F356" s="24"/>
      <c r="G356" s="24"/>
      <c r="H356" s="509"/>
      <c r="I356" s="509"/>
    </row>
    <row r="357" spans="1:9" ht="40.15" customHeight="1">
      <c r="A357" s="322" t="s">
        <v>744</v>
      </c>
      <c r="B357" s="879" t="s">
        <v>743</v>
      </c>
      <c r="C357" s="880"/>
      <c r="D357" s="880"/>
      <c r="E357" s="880"/>
      <c r="F357" s="880"/>
      <c r="G357" s="881"/>
      <c r="H357" s="11">
        <f>SUM(D358:D363)</f>
        <v>10</v>
      </c>
      <c r="I357" s="11">
        <f>COUNT(D358:D363)*2</f>
        <v>10</v>
      </c>
    </row>
    <row r="358" spans="1:9" ht="45.75" customHeight="1">
      <c r="A358" s="18" t="s">
        <v>742</v>
      </c>
      <c r="B358" s="28" t="s">
        <v>741</v>
      </c>
      <c r="C358" s="22" t="s">
        <v>1584</v>
      </c>
      <c r="D358" s="36">
        <v>2</v>
      </c>
      <c r="E358" s="25" t="s">
        <v>223</v>
      </c>
      <c r="F358" s="22" t="s">
        <v>2218</v>
      </c>
      <c r="G358" s="23"/>
    </row>
    <row r="359" spans="1:9" ht="45" customHeight="1">
      <c r="A359" s="18" t="s">
        <v>740</v>
      </c>
      <c r="B359" s="22" t="s">
        <v>739</v>
      </c>
      <c r="C359" s="28" t="s">
        <v>1583</v>
      </c>
      <c r="D359" s="36">
        <v>2</v>
      </c>
      <c r="E359" s="25" t="s">
        <v>106</v>
      </c>
      <c r="F359" s="22" t="s">
        <v>1582</v>
      </c>
      <c r="G359" s="23"/>
    </row>
    <row r="360" spans="1:9" ht="47.25" customHeight="1">
      <c r="A360" s="18" t="s">
        <v>738</v>
      </c>
      <c r="B360" s="28" t="s">
        <v>737</v>
      </c>
      <c r="C360" s="22" t="s">
        <v>1581</v>
      </c>
      <c r="D360" s="36">
        <v>2</v>
      </c>
      <c r="E360" s="25" t="s">
        <v>106</v>
      </c>
      <c r="F360" s="24"/>
      <c r="G360" s="23"/>
    </row>
    <row r="361" spans="1:9" ht="47.25" customHeight="1">
      <c r="A361" s="18"/>
      <c r="B361" s="28"/>
      <c r="C361" s="22" t="s">
        <v>1580</v>
      </c>
      <c r="D361" s="36">
        <v>2</v>
      </c>
      <c r="E361" s="25" t="s">
        <v>49</v>
      </c>
      <c r="F361" s="24"/>
      <c r="G361" s="23"/>
    </row>
    <row r="362" spans="1:9" ht="15.75" hidden="1" customHeight="1">
      <c r="A362" s="20" t="s">
        <v>736</v>
      </c>
      <c r="B362" s="28" t="s">
        <v>735</v>
      </c>
      <c r="C362" s="24"/>
      <c r="D362" s="24"/>
      <c r="E362" s="25"/>
      <c r="F362" s="24"/>
      <c r="G362" s="24"/>
      <c r="H362" s="509"/>
      <c r="I362" s="509"/>
    </row>
    <row r="363" spans="1:9" ht="31.5" customHeight="1">
      <c r="A363" s="18" t="s">
        <v>734</v>
      </c>
      <c r="B363" s="28" t="s">
        <v>733</v>
      </c>
      <c r="C363" s="28" t="s">
        <v>1578</v>
      </c>
      <c r="D363" s="36">
        <v>2</v>
      </c>
      <c r="E363" s="25" t="s">
        <v>120</v>
      </c>
      <c r="F363" s="22" t="s">
        <v>1852</v>
      </c>
      <c r="G363" s="23"/>
    </row>
    <row r="364" spans="1:9" ht="40.15" customHeight="1">
      <c r="A364" s="322" t="s">
        <v>732</v>
      </c>
      <c r="B364" s="879" t="s">
        <v>731</v>
      </c>
      <c r="C364" s="902"/>
      <c r="D364" s="880"/>
      <c r="E364" s="880"/>
      <c r="F364" s="880"/>
      <c r="G364" s="881"/>
      <c r="H364" s="11">
        <f>SUM(D365:D366)</f>
        <v>4</v>
      </c>
      <c r="I364" s="11">
        <f>COUNT(D365:D366)*2</f>
        <v>4</v>
      </c>
    </row>
    <row r="365" spans="1:9" ht="30" customHeight="1">
      <c r="A365" s="18" t="s">
        <v>730</v>
      </c>
      <c r="B365" s="22" t="s">
        <v>729</v>
      </c>
      <c r="C365" s="127" t="s">
        <v>1576</v>
      </c>
      <c r="D365" s="23">
        <v>2</v>
      </c>
      <c r="E365" s="25" t="s">
        <v>223</v>
      </c>
      <c r="F365" s="16" t="s">
        <v>1575</v>
      </c>
      <c r="G365" s="23"/>
    </row>
    <row r="366" spans="1:9" ht="30" customHeight="1">
      <c r="A366" s="18" t="s">
        <v>728</v>
      </c>
      <c r="B366" s="22" t="s">
        <v>727</v>
      </c>
      <c r="C366" s="22" t="s">
        <v>1801</v>
      </c>
      <c r="D366" s="23">
        <v>2</v>
      </c>
      <c r="E366" s="25" t="s">
        <v>223</v>
      </c>
      <c r="F366" s="12" t="s">
        <v>2217</v>
      </c>
      <c r="G366" s="23"/>
    </row>
    <row r="367" spans="1:9" ht="40.15" customHeight="1">
      <c r="A367" s="322" t="s">
        <v>725</v>
      </c>
      <c r="B367" s="879" t="s">
        <v>724</v>
      </c>
      <c r="C367" s="880"/>
      <c r="D367" s="880"/>
      <c r="E367" s="880"/>
      <c r="F367" s="880"/>
      <c r="G367" s="881"/>
      <c r="H367" s="11">
        <f>SUM(D368:D371)</f>
        <v>8</v>
      </c>
      <c r="I367" s="11">
        <f>COUNT(D368:D371)*2</f>
        <v>8</v>
      </c>
    </row>
    <row r="368" spans="1:9" ht="30" customHeight="1">
      <c r="A368" s="18" t="s">
        <v>723</v>
      </c>
      <c r="B368" s="61" t="s">
        <v>722</v>
      </c>
      <c r="C368" s="21" t="s">
        <v>1698</v>
      </c>
      <c r="D368" s="23">
        <v>2</v>
      </c>
      <c r="E368" s="25" t="s">
        <v>49</v>
      </c>
      <c r="F368" s="24"/>
      <c r="G368" s="23"/>
    </row>
    <row r="369" spans="1:9" ht="30" customHeight="1">
      <c r="A369" s="18" t="s">
        <v>719</v>
      </c>
      <c r="B369" s="61" t="s">
        <v>718</v>
      </c>
      <c r="C369" s="22" t="s">
        <v>716</v>
      </c>
      <c r="D369" s="23">
        <v>2</v>
      </c>
      <c r="E369" s="25" t="s">
        <v>106</v>
      </c>
      <c r="F369" s="24"/>
      <c r="G369" s="23"/>
    </row>
    <row r="370" spans="1:9" ht="30" customHeight="1">
      <c r="A370" s="18"/>
      <c r="B370" s="61"/>
      <c r="C370" s="22" t="s">
        <v>1571</v>
      </c>
      <c r="D370" s="23">
        <v>2</v>
      </c>
      <c r="E370" s="25" t="s">
        <v>49</v>
      </c>
      <c r="F370" s="24"/>
      <c r="G370" s="23"/>
    </row>
    <row r="371" spans="1:9" ht="30" customHeight="1">
      <c r="A371" s="18"/>
      <c r="B371" s="61"/>
      <c r="C371" s="22" t="s">
        <v>714</v>
      </c>
      <c r="D371" s="23">
        <v>2</v>
      </c>
      <c r="E371" s="25" t="s">
        <v>110</v>
      </c>
      <c r="F371" s="24"/>
      <c r="G371" s="23"/>
    </row>
    <row r="372" spans="1:9" ht="40.15" customHeight="1">
      <c r="A372" s="322" t="s">
        <v>713</v>
      </c>
      <c r="B372" s="879" t="s">
        <v>712</v>
      </c>
      <c r="C372" s="880"/>
      <c r="D372" s="880"/>
      <c r="E372" s="880"/>
      <c r="F372" s="880"/>
      <c r="G372" s="881"/>
      <c r="H372" s="11">
        <f>SUM(D373:D382)</f>
        <v>20</v>
      </c>
      <c r="I372" s="11">
        <f>COUNT(D373:D382)*2</f>
        <v>20</v>
      </c>
    </row>
    <row r="373" spans="1:9" ht="60" customHeight="1">
      <c r="A373" s="18" t="s">
        <v>711</v>
      </c>
      <c r="B373" s="30" t="s">
        <v>710</v>
      </c>
      <c r="C373" s="62" t="s">
        <v>1568</v>
      </c>
      <c r="D373" s="23">
        <v>2</v>
      </c>
      <c r="E373" s="174" t="s">
        <v>110</v>
      </c>
      <c r="F373" s="22" t="s">
        <v>1851</v>
      </c>
      <c r="G373" s="23"/>
    </row>
    <row r="374" spans="1:9" ht="30" customHeight="1">
      <c r="A374" s="18"/>
      <c r="B374" s="30"/>
      <c r="C374" s="62" t="s">
        <v>1567</v>
      </c>
      <c r="D374" s="23">
        <v>2</v>
      </c>
      <c r="E374" s="174" t="s">
        <v>106</v>
      </c>
      <c r="F374" s="22" t="s">
        <v>1566</v>
      </c>
      <c r="G374" s="23"/>
    </row>
    <row r="375" spans="1:9" ht="30" customHeight="1">
      <c r="A375" s="18"/>
      <c r="B375" s="30"/>
      <c r="C375" s="62" t="s">
        <v>1565</v>
      </c>
      <c r="D375" s="23">
        <v>2</v>
      </c>
      <c r="E375" s="174" t="s">
        <v>106</v>
      </c>
      <c r="F375" s="22" t="s">
        <v>1564</v>
      </c>
      <c r="G375" s="23"/>
    </row>
    <row r="376" spans="1:9" ht="63" customHeight="1">
      <c r="A376" s="18" t="s">
        <v>709</v>
      </c>
      <c r="B376" s="30" t="s">
        <v>708</v>
      </c>
      <c r="C376" s="28" t="s">
        <v>707</v>
      </c>
      <c r="D376" s="23">
        <v>2</v>
      </c>
      <c r="E376" s="174" t="s">
        <v>49</v>
      </c>
      <c r="F376" s="24"/>
      <c r="G376" s="23"/>
    </row>
    <row r="377" spans="1:9" ht="45" customHeight="1">
      <c r="A377" s="18"/>
      <c r="B377" s="30"/>
      <c r="C377" s="22" t="s">
        <v>706</v>
      </c>
      <c r="D377" s="23">
        <v>2</v>
      </c>
      <c r="E377" s="174" t="s">
        <v>120</v>
      </c>
      <c r="F377" s="24"/>
      <c r="G377" s="23"/>
    </row>
    <row r="378" spans="1:9" ht="75" customHeight="1">
      <c r="A378" s="18" t="s">
        <v>705</v>
      </c>
      <c r="B378" s="30" t="s">
        <v>704</v>
      </c>
      <c r="C378" s="63" t="s">
        <v>703</v>
      </c>
      <c r="D378" s="23">
        <v>2</v>
      </c>
      <c r="E378" s="174" t="s">
        <v>223</v>
      </c>
      <c r="F378" s="22"/>
      <c r="G378" s="23"/>
    </row>
    <row r="379" spans="1:9" ht="63" customHeight="1">
      <c r="A379" s="18"/>
      <c r="B379" s="30"/>
      <c r="C379" s="22" t="s">
        <v>701</v>
      </c>
      <c r="D379" s="23">
        <v>2</v>
      </c>
      <c r="E379" s="174" t="s">
        <v>156</v>
      </c>
      <c r="F379" s="22" t="s">
        <v>700</v>
      </c>
      <c r="G379" s="23"/>
    </row>
    <row r="380" spans="1:9" ht="63" customHeight="1">
      <c r="A380" s="18"/>
      <c r="B380" s="30"/>
      <c r="C380" s="22" t="s">
        <v>699</v>
      </c>
      <c r="D380" s="23">
        <v>2</v>
      </c>
      <c r="E380" s="174" t="s">
        <v>156</v>
      </c>
      <c r="F380" s="16" t="s">
        <v>698</v>
      </c>
      <c r="G380" s="23"/>
    </row>
    <row r="381" spans="1:9" ht="63" customHeight="1">
      <c r="A381" s="18"/>
      <c r="B381" s="30"/>
      <c r="C381" s="22" t="s">
        <v>697</v>
      </c>
      <c r="D381" s="23">
        <v>2</v>
      </c>
      <c r="E381" s="174" t="s">
        <v>120</v>
      </c>
      <c r="F381" s="22"/>
      <c r="G381" s="23"/>
    </row>
    <row r="382" spans="1:9" ht="63" customHeight="1">
      <c r="A382" s="18" t="s">
        <v>696</v>
      </c>
      <c r="B382" s="30" t="s">
        <v>695</v>
      </c>
      <c r="C382" s="34" t="s">
        <v>1563</v>
      </c>
      <c r="D382" s="23">
        <v>2</v>
      </c>
      <c r="E382" s="9" t="s">
        <v>110</v>
      </c>
      <c r="F382" s="24"/>
      <c r="G382" s="23"/>
    </row>
    <row r="383" spans="1:9" ht="31.5" hidden="1" customHeight="1">
      <c r="A383" s="20" t="s">
        <v>694</v>
      </c>
      <c r="B383" s="30" t="s">
        <v>693</v>
      </c>
      <c r="C383" s="24"/>
      <c r="D383" s="24"/>
      <c r="E383" s="25"/>
      <c r="F383" s="24"/>
      <c r="G383" s="24"/>
      <c r="H383" s="509"/>
      <c r="I383" s="509"/>
    </row>
    <row r="384" spans="1:9" ht="40.15" customHeight="1">
      <c r="A384" s="322" t="s">
        <v>690</v>
      </c>
      <c r="B384" s="879" t="s">
        <v>689</v>
      </c>
      <c r="C384" s="880"/>
      <c r="D384" s="880"/>
      <c r="E384" s="880"/>
      <c r="F384" s="880"/>
      <c r="G384" s="881"/>
      <c r="H384" s="11">
        <f>SUM(D385:D393)</f>
        <v>16</v>
      </c>
      <c r="I384" s="11">
        <f>COUNT(D385:D393)*2</f>
        <v>16</v>
      </c>
    </row>
    <row r="385" spans="1:9" ht="47.25" customHeight="1">
      <c r="A385" s="18" t="s">
        <v>688</v>
      </c>
      <c r="B385" s="28" t="s">
        <v>687</v>
      </c>
      <c r="C385" s="16" t="s">
        <v>2216</v>
      </c>
      <c r="D385" s="23">
        <v>2</v>
      </c>
      <c r="E385" s="25" t="s">
        <v>49</v>
      </c>
      <c r="F385" s="21" t="s">
        <v>2215</v>
      </c>
      <c r="G385" s="23"/>
    </row>
    <row r="386" spans="1:9" ht="47.25" customHeight="1">
      <c r="A386" s="18" t="s">
        <v>685</v>
      </c>
      <c r="B386" s="28" t="s">
        <v>684</v>
      </c>
      <c r="C386" s="22" t="s">
        <v>1696</v>
      </c>
      <c r="D386" s="23">
        <v>2</v>
      </c>
      <c r="E386" s="25" t="s">
        <v>49</v>
      </c>
      <c r="F386" s="22" t="s">
        <v>1561</v>
      </c>
      <c r="G386" s="23"/>
    </row>
    <row r="387" spans="1:9" ht="31.5" hidden="1" customHeight="1">
      <c r="A387" s="20" t="s">
        <v>682</v>
      </c>
      <c r="B387" s="28" t="s">
        <v>681</v>
      </c>
      <c r="C387" s="22"/>
      <c r="D387" s="24"/>
      <c r="E387" s="25"/>
      <c r="F387" s="22"/>
      <c r="G387" s="24"/>
      <c r="H387" s="509"/>
      <c r="I387" s="509"/>
    </row>
    <row r="388" spans="1:9" ht="31.5" customHeight="1">
      <c r="A388" s="18" t="s">
        <v>680</v>
      </c>
      <c r="B388" s="32" t="s">
        <v>679</v>
      </c>
      <c r="C388" s="21" t="s">
        <v>2214</v>
      </c>
      <c r="D388" s="23">
        <v>2</v>
      </c>
      <c r="E388" s="25" t="s">
        <v>49</v>
      </c>
      <c r="F388" s="16" t="s">
        <v>2213</v>
      </c>
      <c r="G388" s="23"/>
    </row>
    <row r="389" spans="1:9" ht="31.5" customHeight="1">
      <c r="A389" s="18"/>
      <c r="B389" s="32"/>
      <c r="C389" s="21" t="s">
        <v>2212</v>
      </c>
      <c r="D389" s="23">
        <v>2</v>
      </c>
      <c r="E389" s="25" t="s">
        <v>49</v>
      </c>
      <c r="F389" s="24"/>
      <c r="G389" s="23"/>
    </row>
    <row r="390" spans="1:9" ht="31.5" customHeight="1">
      <c r="A390" s="18" t="s">
        <v>677</v>
      </c>
      <c r="B390" s="30" t="s">
        <v>676</v>
      </c>
      <c r="C390" s="21" t="s">
        <v>1560</v>
      </c>
      <c r="D390" s="23">
        <v>2</v>
      </c>
      <c r="E390" s="25" t="s">
        <v>1225</v>
      </c>
      <c r="F390" s="21" t="s">
        <v>2211</v>
      </c>
      <c r="G390" s="23"/>
    </row>
    <row r="391" spans="1:9" ht="45" customHeight="1">
      <c r="A391" s="18" t="s">
        <v>674</v>
      </c>
      <c r="B391" s="30" t="s">
        <v>673</v>
      </c>
      <c r="C391" s="21" t="s">
        <v>1559</v>
      </c>
      <c r="D391" s="23">
        <v>2</v>
      </c>
      <c r="E391" s="25" t="s">
        <v>49</v>
      </c>
      <c r="F391" s="16" t="s">
        <v>2210</v>
      </c>
      <c r="G391" s="23"/>
    </row>
    <row r="392" spans="1:9" ht="30" customHeight="1">
      <c r="A392" s="18"/>
      <c r="B392" s="30"/>
      <c r="C392" s="16" t="s">
        <v>670</v>
      </c>
      <c r="D392" s="23">
        <v>2</v>
      </c>
      <c r="E392" s="25" t="s">
        <v>49</v>
      </c>
      <c r="F392" s="24"/>
      <c r="G392" s="23"/>
    </row>
    <row r="393" spans="1:9" ht="47.25" customHeight="1">
      <c r="A393" s="18" t="s">
        <v>669</v>
      </c>
      <c r="B393" s="30" t="s">
        <v>668</v>
      </c>
      <c r="C393" s="42" t="s">
        <v>1690</v>
      </c>
      <c r="D393" s="23">
        <v>2</v>
      </c>
      <c r="E393" s="25" t="s">
        <v>49</v>
      </c>
      <c r="F393" s="24"/>
      <c r="G393" s="23"/>
    </row>
    <row r="394" spans="1:9" ht="40.15" hidden="1" customHeight="1">
      <c r="A394" s="324" t="s">
        <v>666</v>
      </c>
      <c r="B394" s="879" t="s">
        <v>665</v>
      </c>
      <c r="C394" s="880"/>
      <c r="D394" s="880"/>
      <c r="E394" s="880"/>
      <c r="F394" s="880"/>
      <c r="G394" s="881"/>
      <c r="H394" s="509"/>
      <c r="I394" s="509"/>
    </row>
    <row r="395" spans="1:9" ht="31.5" hidden="1" customHeight="1">
      <c r="A395" s="20" t="s">
        <v>664</v>
      </c>
      <c r="B395" s="28" t="s">
        <v>663</v>
      </c>
      <c r="C395" s="24"/>
      <c r="D395" s="24"/>
      <c r="E395" s="25"/>
      <c r="F395" s="24"/>
      <c r="G395" s="24"/>
      <c r="H395" s="509"/>
      <c r="I395" s="509"/>
    </row>
    <row r="396" spans="1:9" ht="47.25" hidden="1" customHeight="1">
      <c r="A396" s="20" t="s">
        <v>662</v>
      </c>
      <c r="B396" s="28" t="s">
        <v>661</v>
      </c>
      <c r="C396" s="24"/>
      <c r="D396" s="24"/>
      <c r="E396" s="25"/>
      <c r="F396" s="24"/>
      <c r="G396" s="24"/>
      <c r="H396" s="509"/>
      <c r="I396" s="509"/>
    </row>
    <row r="397" spans="1:9" ht="31.5" hidden="1" customHeight="1">
      <c r="A397" s="20" t="s">
        <v>660</v>
      </c>
      <c r="B397" s="28" t="s">
        <v>659</v>
      </c>
      <c r="C397" s="24"/>
      <c r="D397" s="24"/>
      <c r="E397" s="25"/>
      <c r="F397" s="24"/>
      <c r="G397" s="24"/>
      <c r="H397" s="509"/>
      <c r="I397" s="509"/>
    </row>
    <row r="398" spans="1:9" ht="63" hidden="1" customHeight="1">
      <c r="A398" s="20" t="s">
        <v>658</v>
      </c>
      <c r="B398" s="28" t="s">
        <v>657</v>
      </c>
      <c r="C398" s="24"/>
      <c r="D398" s="24"/>
      <c r="E398" s="25"/>
      <c r="F398" s="24"/>
      <c r="G398" s="24"/>
      <c r="H398" s="509"/>
      <c r="I398" s="509"/>
    </row>
    <row r="399" spans="1:9" ht="40.15" hidden="1" customHeight="1">
      <c r="A399" s="324" t="s">
        <v>656</v>
      </c>
      <c r="B399" s="879" t="s">
        <v>655</v>
      </c>
      <c r="C399" s="880"/>
      <c r="D399" s="880"/>
      <c r="E399" s="880"/>
      <c r="F399" s="880"/>
      <c r="G399" s="881"/>
      <c r="H399" s="509"/>
      <c r="I399" s="509"/>
    </row>
    <row r="400" spans="1:9" ht="60" hidden="1" customHeight="1">
      <c r="A400" s="20" t="s">
        <v>654</v>
      </c>
      <c r="B400" s="16" t="s">
        <v>653</v>
      </c>
      <c r="C400" s="24"/>
      <c r="D400" s="24"/>
      <c r="E400" s="25"/>
      <c r="F400" s="24"/>
      <c r="G400" s="24"/>
      <c r="H400" s="509"/>
      <c r="I400" s="509"/>
    </row>
    <row r="401" spans="1:9" ht="45" hidden="1" customHeight="1">
      <c r="A401" s="20" t="s">
        <v>652</v>
      </c>
      <c r="B401" s="16" t="s">
        <v>651</v>
      </c>
      <c r="C401" s="24"/>
      <c r="D401" s="24"/>
      <c r="E401" s="25"/>
      <c r="F401" s="24"/>
      <c r="G401" s="24"/>
      <c r="H401" s="509"/>
      <c r="I401" s="509"/>
    </row>
    <row r="402" spans="1:9" ht="78.75" hidden="1" customHeight="1">
      <c r="A402" s="20" t="s">
        <v>650</v>
      </c>
      <c r="B402" s="41" t="s">
        <v>1558</v>
      </c>
      <c r="C402" s="24"/>
      <c r="D402" s="24"/>
      <c r="E402" s="25"/>
      <c r="F402" s="24"/>
      <c r="G402" s="24"/>
      <c r="H402" s="509"/>
      <c r="I402" s="509"/>
    </row>
    <row r="403" spans="1:9" ht="40.15" customHeight="1">
      <c r="A403" s="322" t="s">
        <v>648</v>
      </c>
      <c r="B403" s="879" t="s">
        <v>647</v>
      </c>
      <c r="C403" s="880"/>
      <c r="D403" s="880"/>
      <c r="E403" s="880"/>
      <c r="F403" s="880"/>
      <c r="G403" s="881"/>
      <c r="H403" s="11">
        <f>SUM(D406:D407)</f>
        <v>4</v>
      </c>
      <c r="I403" s="11">
        <f>COUNT(D406:D407)*2</f>
        <v>4</v>
      </c>
    </row>
    <row r="404" spans="1:9" ht="31.5" hidden="1" customHeight="1">
      <c r="A404" s="20" t="s">
        <v>646</v>
      </c>
      <c r="B404" s="28" t="s">
        <v>645</v>
      </c>
      <c r="C404" s="24"/>
      <c r="D404" s="24"/>
      <c r="E404" s="25"/>
      <c r="F404" s="24"/>
      <c r="G404" s="24"/>
      <c r="H404" s="509"/>
      <c r="I404" s="509"/>
    </row>
    <row r="405" spans="1:9" ht="31.5" hidden="1" customHeight="1">
      <c r="A405" s="20" t="s">
        <v>644</v>
      </c>
      <c r="B405" s="28" t="s">
        <v>643</v>
      </c>
      <c r="C405" s="24"/>
      <c r="D405" s="24"/>
      <c r="E405" s="25"/>
      <c r="F405" s="24"/>
      <c r="G405" s="24"/>
      <c r="H405" s="509"/>
      <c r="I405" s="509"/>
    </row>
    <row r="406" spans="1:9" ht="31.5" customHeight="1">
      <c r="A406" s="18" t="s">
        <v>642</v>
      </c>
      <c r="B406" s="28" t="s">
        <v>641</v>
      </c>
      <c r="C406" s="22" t="s">
        <v>640</v>
      </c>
      <c r="D406" s="23">
        <v>2</v>
      </c>
      <c r="E406" s="107" t="s">
        <v>106</v>
      </c>
      <c r="F406" s="24"/>
      <c r="G406" s="23"/>
    </row>
    <row r="407" spans="1:9" ht="31.5" customHeight="1">
      <c r="A407" s="18"/>
      <c r="B407" s="28"/>
      <c r="C407" s="22" t="s">
        <v>639</v>
      </c>
      <c r="D407" s="23">
        <v>2</v>
      </c>
      <c r="E407" s="222" t="s">
        <v>106</v>
      </c>
      <c r="F407" s="24"/>
      <c r="G407" s="23"/>
    </row>
    <row r="408" spans="1:9" ht="63" hidden="1" customHeight="1">
      <c r="A408" s="20" t="s">
        <v>638</v>
      </c>
      <c r="B408" s="32" t="s">
        <v>637</v>
      </c>
      <c r="C408" s="24"/>
      <c r="D408" s="24"/>
      <c r="E408" s="25"/>
      <c r="F408" s="24"/>
      <c r="G408" s="24"/>
      <c r="H408" s="509"/>
      <c r="I408" s="509"/>
    </row>
    <row r="409" spans="1:9" ht="31.5" hidden="1" customHeight="1">
      <c r="A409" s="20" t="s">
        <v>636</v>
      </c>
      <c r="B409" s="28" t="s">
        <v>635</v>
      </c>
      <c r="C409" s="24"/>
      <c r="D409" s="24"/>
      <c r="E409" s="25"/>
      <c r="F409" s="24"/>
      <c r="G409" s="24"/>
      <c r="H409" s="509"/>
      <c r="I409" s="509"/>
    </row>
    <row r="410" spans="1:9" ht="40.15" customHeight="1">
      <c r="A410" s="322" t="s">
        <v>634</v>
      </c>
      <c r="B410" s="879" t="s">
        <v>633</v>
      </c>
      <c r="C410" s="880"/>
      <c r="D410" s="880"/>
      <c r="E410" s="880"/>
      <c r="F410" s="880"/>
      <c r="G410" s="881"/>
      <c r="H410" s="11">
        <f>SUM(D411:D413)</f>
        <v>4</v>
      </c>
      <c r="I410" s="11">
        <f>COUNT(D411:D413)*2</f>
        <v>4</v>
      </c>
    </row>
    <row r="411" spans="1:9" ht="31.5" customHeight="1">
      <c r="A411" s="18" t="s">
        <v>632</v>
      </c>
      <c r="B411" s="41" t="s">
        <v>631</v>
      </c>
      <c r="C411" s="22" t="s">
        <v>630</v>
      </c>
      <c r="D411" s="23">
        <v>2</v>
      </c>
      <c r="E411" s="25" t="s">
        <v>156</v>
      </c>
      <c r="F411" s="24"/>
      <c r="G411" s="23"/>
    </row>
    <row r="412" spans="1:9" ht="31.5" hidden="1" customHeight="1">
      <c r="A412" s="20" t="s">
        <v>629</v>
      </c>
      <c r="B412" s="41" t="s">
        <v>628</v>
      </c>
      <c r="C412" s="24"/>
      <c r="D412" s="24"/>
      <c r="E412" s="25"/>
      <c r="F412" s="24"/>
      <c r="G412" s="24"/>
      <c r="H412" s="509"/>
      <c r="I412" s="509"/>
    </row>
    <row r="413" spans="1:9" ht="45" customHeight="1">
      <c r="A413" s="18" t="s">
        <v>627</v>
      </c>
      <c r="B413" s="41" t="s">
        <v>626</v>
      </c>
      <c r="C413" s="21" t="s">
        <v>2209</v>
      </c>
      <c r="D413" s="23">
        <v>2</v>
      </c>
      <c r="E413" s="25" t="s">
        <v>106</v>
      </c>
      <c r="F413" s="24"/>
      <c r="G413" s="23"/>
    </row>
    <row r="414" spans="1:9" ht="40.15" customHeight="1">
      <c r="A414" s="322" t="s">
        <v>624</v>
      </c>
      <c r="B414" s="879" t="s">
        <v>623</v>
      </c>
      <c r="C414" s="880"/>
      <c r="D414" s="880"/>
      <c r="E414" s="880"/>
      <c r="F414" s="880"/>
      <c r="G414" s="881"/>
      <c r="H414" s="11">
        <f>SUM(D422:D428)</f>
        <v>14</v>
      </c>
      <c r="I414" s="11">
        <f>COUNT(D422:D428)*2</f>
        <v>14</v>
      </c>
    </row>
    <row r="415" spans="1:9" ht="31.5" hidden="1" customHeight="1">
      <c r="A415" s="20" t="s">
        <v>622</v>
      </c>
      <c r="B415" s="41" t="s">
        <v>621</v>
      </c>
      <c r="C415" s="24"/>
      <c r="D415" s="24"/>
      <c r="E415" s="25"/>
      <c r="F415" s="24"/>
      <c r="G415" s="24"/>
      <c r="H415" s="509"/>
      <c r="I415" s="509"/>
    </row>
    <row r="416" spans="1:9" ht="31.5" hidden="1" customHeight="1">
      <c r="A416" s="20" t="s">
        <v>620</v>
      </c>
      <c r="B416" s="41" t="s">
        <v>619</v>
      </c>
      <c r="C416" s="24"/>
      <c r="D416" s="24"/>
      <c r="E416" s="25"/>
      <c r="F416" s="24"/>
      <c r="G416" s="24"/>
      <c r="H416" s="509"/>
      <c r="I416" s="509"/>
    </row>
    <row r="417" spans="1:9" ht="31.5" hidden="1" customHeight="1">
      <c r="A417" s="20" t="s">
        <v>618</v>
      </c>
      <c r="B417" s="41" t="s">
        <v>617</v>
      </c>
      <c r="C417" s="24"/>
      <c r="D417" s="24"/>
      <c r="E417" s="25"/>
      <c r="F417" s="24"/>
      <c r="G417" s="24"/>
      <c r="H417" s="509"/>
      <c r="I417" s="509"/>
    </row>
    <row r="418" spans="1:9" ht="31.5" hidden="1" customHeight="1">
      <c r="A418" s="20" t="s">
        <v>616</v>
      </c>
      <c r="B418" s="41" t="s">
        <v>615</v>
      </c>
      <c r="C418" s="24"/>
      <c r="D418" s="24"/>
      <c r="E418" s="25"/>
      <c r="F418" s="24"/>
      <c r="G418" s="24"/>
      <c r="H418" s="509"/>
      <c r="I418" s="509"/>
    </row>
    <row r="419" spans="1:9" ht="47.25" hidden="1" customHeight="1">
      <c r="A419" s="20" t="s">
        <v>614</v>
      </c>
      <c r="B419" s="41" t="s">
        <v>613</v>
      </c>
      <c r="C419" s="24"/>
      <c r="D419" s="24"/>
      <c r="E419" s="25"/>
      <c r="F419" s="24"/>
      <c r="G419" s="24"/>
      <c r="H419" s="509"/>
      <c r="I419" s="509"/>
    </row>
    <row r="420" spans="1:9" ht="31.5" hidden="1" customHeight="1">
      <c r="A420" s="20" t="s">
        <v>612</v>
      </c>
      <c r="B420" s="41" t="s">
        <v>611</v>
      </c>
      <c r="C420" s="24"/>
      <c r="D420" s="24"/>
      <c r="E420" s="25"/>
      <c r="F420" s="24"/>
      <c r="G420" s="24"/>
      <c r="H420" s="509"/>
      <c r="I420" s="509"/>
    </row>
    <row r="421" spans="1:9" ht="31.5" hidden="1" customHeight="1">
      <c r="A421" s="20" t="s">
        <v>610</v>
      </c>
      <c r="B421" s="41" t="s">
        <v>609</v>
      </c>
      <c r="C421" s="24"/>
      <c r="D421" s="24"/>
      <c r="E421" s="25"/>
      <c r="F421" s="24"/>
      <c r="G421" s="24"/>
      <c r="H421" s="509"/>
      <c r="I421" s="509"/>
    </row>
    <row r="422" spans="1:9" ht="66" customHeight="1">
      <c r="A422" s="18" t="s">
        <v>608</v>
      </c>
      <c r="B422" s="30" t="s">
        <v>607</v>
      </c>
      <c r="C422" s="92" t="s">
        <v>2208</v>
      </c>
      <c r="D422" s="15">
        <v>2</v>
      </c>
      <c r="E422" s="25" t="s">
        <v>120</v>
      </c>
      <c r="F422" s="221" t="s">
        <v>2207</v>
      </c>
      <c r="G422" s="23"/>
    </row>
    <row r="423" spans="1:9" ht="31.5" customHeight="1">
      <c r="A423" s="18" t="s">
        <v>606</v>
      </c>
      <c r="B423" s="30" t="s">
        <v>605</v>
      </c>
      <c r="C423" s="21" t="s">
        <v>1557</v>
      </c>
      <c r="D423" s="15">
        <v>2</v>
      </c>
      <c r="E423" s="25" t="s">
        <v>49</v>
      </c>
      <c r="F423" s="12"/>
      <c r="G423" s="23"/>
    </row>
    <row r="424" spans="1:9" ht="30" customHeight="1">
      <c r="A424" s="18"/>
      <c r="B424" s="30"/>
      <c r="C424" s="21" t="s">
        <v>1556</v>
      </c>
      <c r="D424" s="15">
        <v>2</v>
      </c>
      <c r="E424" s="25" t="s">
        <v>110</v>
      </c>
      <c r="F424" s="220"/>
      <c r="G424" s="23"/>
    </row>
    <row r="425" spans="1:9" ht="45" customHeight="1">
      <c r="A425" s="18"/>
      <c r="B425" s="30"/>
      <c r="C425" s="21" t="s">
        <v>1555</v>
      </c>
      <c r="D425" s="15">
        <v>2</v>
      </c>
      <c r="E425" s="25" t="s">
        <v>49</v>
      </c>
      <c r="F425" s="220"/>
      <c r="G425" s="23"/>
    </row>
    <row r="426" spans="1:9" ht="45" customHeight="1">
      <c r="A426" s="18"/>
      <c r="B426" s="30"/>
      <c r="C426" s="21" t="s">
        <v>1554</v>
      </c>
      <c r="D426" s="15">
        <v>2</v>
      </c>
      <c r="E426" s="25" t="s">
        <v>106</v>
      </c>
      <c r="F426" s="220"/>
      <c r="G426" s="23"/>
    </row>
    <row r="427" spans="1:9" ht="30" customHeight="1">
      <c r="A427" s="18"/>
      <c r="B427" s="30"/>
      <c r="C427" s="92" t="s">
        <v>1676</v>
      </c>
      <c r="D427" s="15">
        <v>2</v>
      </c>
      <c r="E427" s="25" t="s">
        <v>49</v>
      </c>
      <c r="F427" s="220"/>
      <c r="G427" s="23"/>
    </row>
    <row r="428" spans="1:9" ht="60" customHeight="1">
      <c r="A428" s="18" t="s">
        <v>604</v>
      </c>
      <c r="B428" s="30" t="s">
        <v>603</v>
      </c>
      <c r="C428" s="21" t="s">
        <v>1552</v>
      </c>
      <c r="D428" s="15">
        <v>2</v>
      </c>
      <c r="E428" s="25" t="s">
        <v>49</v>
      </c>
      <c r="F428" s="24"/>
      <c r="G428" s="23"/>
    </row>
    <row r="429" spans="1:9" ht="40.15" customHeight="1">
      <c r="A429" s="322" t="s">
        <v>602</v>
      </c>
      <c r="B429" s="879" t="s">
        <v>601</v>
      </c>
      <c r="C429" s="880"/>
      <c r="D429" s="880"/>
      <c r="E429" s="880"/>
      <c r="F429" s="880"/>
      <c r="G429" s="881"/>
      <c r="H429" s="11">
        <f>SUM(D430:D441)</f>
        <v>24</v>
      </c>
      <c r="I429" s="11">
        <f>COUNT(D430:D441)*2</f>
        <v>24</v>
      </c>
    </row>
    <row r="430" spans="1:9" ht="43.5" customHeight="1">
      <c r="A430" s="18" t="s">
        <v>600</v>
      </c>
      <c r="B430" s="41" t="s">
        <v>599</v>
      </c>
      <c r="C430" s="21" t="s">
        <v>2206</v>
      </c>
      <c r="D430" s="23">
        <v>2</v>
      </c>
      <c r="E430" s="25" t="s">
        <v>120</v>
      </c>
      <c r="F430" s="24"/>
      <c r="G430" s="23"/>
    </row>
    <row r="431" spans="1:9" ht="31.5" customHeight="1">
      <c r="A431" s="18"/>
      <c r="B431" s="41"/>
      <c r="C431" s="21" t="s">
        <v>2205</v>
      </c>
      <c r="D431" s="23">
        <v>2</v>
      </c>
      <c r="E431" s="25" t="s">
        <v>120</v>
      </c>
      <c r="F431" s="24"/>
      <c r="G431" s="23"/>
    </row>
    <row r="432" spans="1:9" ht="45" customHeight="1">
      <c r="A432" s="18" t="s">
        <v>598</v>
      </c>
      <c r="B432" s="41" t="s">
        <v>597</v>
      </c>
      <c r="C432" s="21" t="s">
        <v>2204</v>
      </c>
      <c r="D432" s="23">
        <v>2</v>
      </c>
      <c r="E432" s="25" t="s">
        <v>49</v>
      </c>
      <c r="F432" s="24"/>
      <c r="G432" s="23"/>
    </row>
    <row r="433" spans="1:9" ht="45" customHeight="1">
      <c r="A433" s="18"/>
      <c r="B433" s="41"/>
      <c r="C433" s="22" t="s">
        <v>5285</v>
      </c>
      <c r="D433" s="515">
        <v>2</v>
      </c>
      <c r="E433" s="310" t="s">
        <v>49</v>
      </c>
      <c r="F433" s="22" t="s">
        <v>5286</v>
      </c>
      <c r="G433" s="23"/>
    </row>
    <row r="434" spans="1:9" ht="45" customHeight="1">
      <c r="A434" s="18"/>
      <c r="B434" s="41"/>
      <c r="C434" s="22" t="s">
        <v>5287</v>
      </c>
      <c r="D434" s="515">
        <v>2</v>
      </c>
      <c r="E434" s="310" t="s">
        <v>49</v>
      </c>
      <c r="F434" s="22" t="s">
        <v>5288</v>
      </c>
      <c r="G434" s="23"/>
    </row>
    <row r="435" spans="1:9" ht="45" customHeight="1">
      <c r="A435" s="18"/>
      <c r="B435" s="41"/>
      <c r="C435" s="21" t="s">
        <v>2203</v>
      </c>
      <c r="D435" s="23">
        <v>2</v>
      </c>
      <c r="E435" s="25" t="s">
        <v>120</v>
      </c>
      <c r="F435" s="24"/>
      <c r="G435" s="23"/>
    </row>
    <row r="436" spans="1:9" ht="45" customHeight="1">
      <c r="A436" s="18"/>
      <c r="B436" s="41"/>
      <c r="C436" s="35" t="s">
        <v>2202</v>
      </c>
      <c r="D436" s="23">
        <v>2</v>
      </c>
      <c r="E436" s="25" t="s">
        <v>49</v>
      </c>
      <c r="F436" s="16" t="s">
        <v>2201</v>
      </c>
      <c r="G436" s="23"/>
    </row>
    <row r="437" spans="1:9" ht="45" customHeight="1">
      <c r="A437" s="18"/>
      <c r="B437" s="41"/>
      <c r="C437" s="35" t="s">
        <v>2200</v>
      </c>
      <c r="D437" s="23">
        <v>2</v>
      </c>
      <c r="E437" s="25" t="s">
        <v>120</v>
      </c>
      <c r="F437" s="16" t="s">
        <v>2199</v>
      </c>
      <c r="G437" s="23"/>
    </row>
    <row r="438" spans="1:9" ht="45" customHeight="1">
      <c r="A438" s="18"/>
      <c r="B438" s="41"/>
      <c r="C438" s="35" t="s">
        <v>2198</v>
      </c>
      <c r="D438" s="23">
        <v>2</v>
      </c>
      <c r="E438" s="25" t="s">
        <v>120</v>
      </c>
      <c r="F438" s="16"/>
      <c r="G438" s="23"/>
    </row>
    <row r="439" spans="1:9" ht="45" customHeight="1">
      <c r="A439" s="18"/>
      <c r="B439" s="41"/>
      <c r="C439" s="199" t="s">
        <v>2197</v>
      </c>
      <c r="D439" s="23">
        <v>2</v>
      </c>
      <c r="E439" s="25" t="s">
        <v>49</v>
      </c>
      <c r="F439" s="16" t="s">
        <v>2196</v>
      </c>
      <c r="G439" s="23"/>
    </row>
    <row r="440" spans="1:9" ht="45" customHeight="1">
      <c r="A440" s="18"/>
      <c r="B440" s="41"/>
      <c r="C440" s="199" t="s">
        <v>2195</v>
      </c>
      <c r="D440" s="23">
        <v>2</v>
      </c>
      <c r="E440" s="25" t="s">
        <v>49</v>
      </c>
      <c r="F440" s="16"/>
      <c r="G440" s="23"/>
    </row>
    <row r="441" spans="1:9" ht="31.5" customHeight="1">
      <c r="A441" s="18" t="s">
        <v>596</v>
      </c>
      <c r="B441" s="41" t="s">
        <v>595</v>
      </c>
      <c r="C441" s="199" t="s">
        <v>2194</v>
      </c>
      <c r="D441" s="23">
        <v>2</v>
      </c>
      <c r="E441" s="25" t="s">
        <v>120</v>
      </c>
      <c r="F441" s="24"/>
      <c r="G441" s="23"/>
    </row>
    <row r="442" spans="1:9" ht="40.15" customHeight="1">
      <c r="A442" s="322" t="s">
        <v>594</v>
      </c>
      <c r="B442" s="879" t="s">
        <v>593</v>
      </c>
      <c r="C442" s="880"/>
      <c r="D442" s="880"/>
      <c r="E442" s="880"/>
      <c r="F442" s="880"/>
      <c r="G442" s="881"/>
      <c r="H442" s="11">
        <f>SUM(D443:D455)</f>
        <v>26</v>
      </c>
      <c r="I442" s="11">
        <f>COUNT(D443:D455)*2</f>
        <v>26</v>
      </c>
    </row>
    <row r="443" spans="1:9" ht="60" customHeight="1">
      <c r="A443" s="18" t="s">
        <v>592</v>
      </c>
      <c r="B443" s="41" t="s">
        <v>591</v>
      </c>
      <c r="C443" s="85" t="s">
        <v>2193</v>
      </c>
      <c r="D443" s="15">
        <v>2</v>
      </c>
      <c r="E443" s="25" t="s">
        <v>120</v>
      </c>
      <c r="F443" s="85" t="s">
        <v>2192</v>
      </c>
      <c r="G443" s="23"/>
    </row>
    <row r="444" spans="1:9" ht="31.5" customHeight="1">
      <c r="A444" s="18" t="s">
        <v>590</v>
      </c>
      <c r="B444" s="41" t="s">
        <v>589</v>
      </c>
      <c r="C444" s="85" t="s">
        <v>2191</v>
      </c>
      <c r="D444" s="15">
        <v>2</v>
      </c>
      <c r="E444" s="25" t="s">
        <v>120</v>
      </c>
      <c r="F444" s="170" t="s">
        <v>2190</v>
      </c>
      <c r="G444" s="23"/>
    </row>
    <row r="445" spans="1:9" ht="31.5" customHeight="1">
      <c r="A445" s="18"/>
      <c r="B445" s="41"/>
      <c r="C445" s="85" t="s">
        <v>2189</v>
      </c>
      <c r="D445" s="15">
        <v>2</v>
      </c>
      <c r="E445" s="25" t="s">
        <v>120</v>
      </c>
      <c r="F445" s="170"/>
      <c r="G445" s="23"/>
    </row>
    <row r="446" spans="1:9" ht="31.5" customHeight="1">
      <c r="A446" s="18"/>
      <c r="B446" s="41"/>
      <c r="C446" s="85" t="s">
        <v>2188</v>
      </c>
      <c r="D446" s="15">
        <v>2</v>
      </c>
      <c r="E446" s="25" t="s">
        <v>120</v>
      </c>
      <c r="F446" s="170"/>
      <c r="G446" s="23"/>
    </row>
    <row r="447" spans="1:9" ht="31.5" customHeight="1">
      <c r="A447" s="18"/>
      <c r="B447" s="41"/>
      <c r="C447" s="85" t="s">
        <v>2187</v>
      </c>
      <c r="D447" s="15">
        <v>2</v>
      </c>
      <c r="E447" s="25" t="s">
        <v>120</v>
      </c>
      <c r="F447" s="170" t="s">
        <v>2186</v>
      </c>
      <c r="G447" s="23"/>
    </row>
    <row r="448" spans="1:9" ht="31.5" customHeight="1">
      <c r="A448" s="18"/>
      <c r="B448" s="41"/>
      <c r="C448" s="85" t="s">
        <v>2185</v>
      </c>
      <c r="D448" s="15">
        <v>2</v>
      </c>
      <c r="E448" s="25" t="s">
        <v>120</v>
      </c>
      <c r="F448" s="170" t="s">
        <v>2184</v>
      </c>
      <c r="G448" s="23"/>
    </row>
    <row r="449" spans="1:9" ht="31.5" customHeight="1">
      <c r="A449" s="18" t="s">
        <v>588</v>
      </c>
      <c r="B449" s="37" t="s">
        <v>587</v>
      </c>
      <c r="C449" s="85" t="s">
        <v>2183</v>
      </c>
      <c r="D449" s="15">
        <v>2</v>
      </c>
      <c r="E449" s="25" t="s">
        <v>120</v>
      </c>
      <c r="F449" s="85" t="s">
        <v>2182</v>
      </c>
      <c r="G449" s="23"/>
    </row>
    <row r="450" spans="1:9" ht="34.15" customHeight="1">
      <c r="A450" s="18"/>
      <c r="B450" s="37"/>
      <c r="C450" s="85" t="s">
        <v>2181</v>
      </c>
      <c r="D450" s="15">
        <v>2</v>
      </c>
      <c r="E450" s="25" t="s">
        <v>120</v>
      </c>
      <c r="F450" s="85" t="s">
        <v>2180</v>
      </c>
      <c r="G450" s="23"/>
    </row>
    <row r="451" spans="1:9" ht="39" customHeight="1">
      <c r="A451" s="18"/>
      <c r="B451" s="37"/>
      <c r="C451" s="170" t="s">
        <v>2179</v>
      </c>
      <c r="D451" s="15">
        <v>2</v>
      </c>
      <c r="E451" s="25" t="s">
        <v>120</v>
      </c>
      <c r="F451" s="170" t="s">
        <v>2178</v>
      </c>
      <c r="G451" s="23"/>
    </row>
    <row r="452" spans="1:9" ht="15.75" customHeight="1">
      <c r="A452" s="18"/>
      <c r="B452" s="37"/>
      <c r="C452" s="170" t="s">
        <v>2177</v>
      </c>
      <c r="D452" s="15">
        <v>2</v>
      </c>
      <c r="E452" s="25" t="s">
        <v>120</v>
      </c>
      <c r="F452" s="31" t="s">
        <v>2176</v>
      </c>
      <c r="G452" s="23"/>
    </row>
    <row r="453" spans="1:9" ht="15.75" customHeight="1">
      <c r="A453" s="18"/>
      <c r="B453" s="37"/>
      <c r="C453" s="85" t="s">
        <v>2175</v>
      </c>
      <c r="D453" s="15">
        <v>2</v>
      </c>
      <c r="E453" s="25" t="s">
        <v>120</v>
      </c>
      <c r="F453" s="85"/>
      <c r="G453" s="23"/>
    </row>
    <row r="454" spans="1:9" ht="31.5" customHeight="1">
      <c r="A454" s="18" t="s">
        <v>586</v>
      </c>
      <c r="B454" s="41" t="s">
        <v>585</v>
      </c>
      <c r="C454" s="85" t="s">
        <v>2174</v>
      </c>
      <c r="D454" s="15">
        <v>2</v>
      </c>
      <c r="E454" s="25" t="s">
        <v>120</v>
      </c>
      <c r="F454" s="170" t="s">
        <v>2173</v>
      </c>
      <c r="G454" s="23"/>
    </row>
    <row r="455" spans="1:9" ht="31.5" customHeight="1">
      <c r="A455" s="18"/>
      <c r="B455" s="76"/>
      <c r="C455" s="85" t="s">
        <v>2172</v>
      </c>
      <c r="D455" s="15">
        <v>2</v>
      </c>
      <c r="E455" s="25" t="s">
        <v>120</v>
      </c>
      <c r="F455" s="219" t="s">
        <v>2171</v>
      </c>
      <c r="G455" s="23"/>
    </row>
    <row r="456" spans="1:9" ht="40.15" customHeight="1">
      <c r="A456" s="322" t="s">
        <v>584</v>
      </c>
      <c r="B456" s="879" t="s">
        <v>583</v>
      </c>
      <c r="C456" s="880"/>
      <c r="D456" s="880"/>
      <c r="E456" s="880"/>
      <c r="F456" s="880"/>
      <c r="G456" s="881"/>
      <c r="H456" s="11">
        <f>SUM(D457:D459)</f>
        <v>6</v>
      </c>
      <c r="I456" s="11">
        <f>COUNT(D457:D459)*2</f>
        <v>6</v>
      </c>
    </row>
    <row r="457" spans="1:9" ht="47.25" customHeight="1">
      <c r="A457" s="18" t="s">
        <v>582</v>
      </c>
      <c r="B457" s="28" t="s">
        <v>581</v>
      </c>
      <c r="C457" s="22" t="s">
        <v>1541</v>
      </c>
      <c r="D457" s="23">
        <v>2</v>
      </c>
      <c r="E457" s="25" t="s">
        <v>49</v>
      </c>
      <c r="G457" s="23"/>
    </row>
    <row r="458" spans="1:9" ht="44.25" customHeight="1">
      <c r="A458" s="18" t="s">
        <v>580</v>
      </c>
      <c r="B458" s="28" t="s">
        <v>579</v>
      </c>
      <c r="C458" s="21" t="s">
        <v>1540</v>
      </c>
      <c r="D458" s="23">
        <v>2</v>
      </c>
      <c r="E458" s="53" t="s">
        <v>49</v>
      </c>
      <c r="F458" s="85" t="s">
        <v>2170</v>
      </c>
      <c r="G458" s="23"/>
    </row>
    <row r="459" spans="1:9" ht="31.5" customHeight="1">
      <c r="A459" s="18"/>
      <c r="B459" s="28"/>
      <c r="C459" s="21" t="s">
        <v>1539</v>
      </c>
      <c r="D459" s="23">
        <v>2</v>
      </c>
      <c r="E459" s="29" t="s">
        <v>120</v>
      </c>
      <c r="F459" s="85"/>
      <c r="G459" s="23"/>
    </row>
    <row r="460" spans="1:9" ht="30" hidden="1" customHeight="1">
      <c r="A460" s="20" t="s">
        <v>578</v>
      </c>
      <c r="B460" s="22" t="s">
        <v>577</v>
      </c>
      <c r="C460" s="24"/>
      <c r="D460" s="24"/>
      <c r="E460" s="25"/>
      <c r="F460" s="24"/>
      <c r="G460" s="24"/>
      <c r="H460" s="509"/>
      <c r="I460" s="509"/>
    </row>
    <row r="461" spans="1:9" ht="63" hidden="1" customHeight="1">
      <c r="A461" s="20" t="s">
        <v>576</v>
      </c>
      <c r="B461" s="28" t="s">
        <v>575</v>
      </c>
      <c r="C461" s="24"/>
      <c r="D461" s="24"/>
      <c r="E461" s="25"/>
      <c r="F461" s="24"/>
      <c r="G461" s="24"/>
      <c r="H461" s="509"/>
      <c r="I461" s="509"/>
    </row>
    <row r="462" spans="1:9" ht="40.15" hidden="1" customHeight="1">
      <c r="A462" s="324" t="s">
        <v>573</v>
      </c>
      <c r="B462" s="879" t="s">
        <v>572</v>
      </c>
      <c r="C462" s="880"/>
      <c r="D462" s="880"/>
      <c r="E462" s="880"/>
      <c r="F462" s="880"/>
      <c r="G462" s="881"/>
      <c r="H462" s="509"/>
      <c r="I462" s="509"/>
    </row>
    <row r="463" spans="1:9" ht="47.25" hidden="1" customHeight="1">
      <c r="A463" s="20" t="s">
        <v>571</v>
      </c>
      <c r="B463" s="41" t="s">
        <v>570</v>
      </c>
      <c r="C463" s="41"/>
      <c r="D463" s="24"/>
      <c r="E463" s="25"/>
      <c r="F463" s="24"/>
      <c r="G463" s="24"/>
      <c r="H463" s="509"/>
      <c r="I463" s="509"/>
    </row>
    <row r="464" spans="1:9" ht="63" hidden="1" customHeight="1">
      <c r="A464" s="20" t="s">
        <v>565</v>
      </c>
      <c r="B464" s="41" t="s">
        <v>564</v>
      </c>
      <c r="C464" s="24"/>
      <c r="D464" s="24"/>
      <c r="E464" s="25"/>
      <c r="F464" s="24"/>
      <c r="G464" s="24"/>
      <c r="H464" s="509"/>
      <c r="I464" s="509"/>
    </row>
    <row r="465" spans="1:9" ht="47.25" hidden="1" customHeight="1">
      <c r="A465" s="20" t="s">
        <v>551</v>
      </c>
      <c r="B465" s="41" t="s">
        <v>550</v>
      </c>
      <c r="C465" s="24"/>
      <c r="D465" s="24"/>
      <c r="E465" s="25"/>
      <c r="F465" s="24"/>
      <c r="G465" s="24"/>
      <c r="H465" s="509"/>
      <c r="I465" s="509"/>
    </row>
    <row r="466" spans="1:9" ht="63" hidden="1" customHeight="1">
      <c r="A466" s="20" t="s">
        <v>547</v>
      </c>
      <c r="B466" s="41" t="s">
        <v>546</v>
      </c>
      <c r="C466" s="24"/>
      <c r="D466" s="24"/>
      <c r="E466" s="25"/>
      <c r="F466" s="24"/>
      <c r="G466" s="24"/>
      <c r="H466" s="509"/>
      <c r="I466" s="509"/>
    </row>
    <row r="467" spans="1:9" ht="47.25" hidden="1" customHeight="1">
      <c r="A467" s="20" t="s">
        <v>544</v>
      </c>
      <c r="B467" s="41" t="s">
        <v>543</v>
      </c>
      <c r="C467" s="24"/>
      <c r="D467" s="24"/>
      <c r="E467" s="25"/>
      <c r="F467" s="24"/>
      <c r="G467" s="24"/>
      <c r="H467" s="509"/>
      <c r="I467" s="509"/>
    </row>
    <row r="468" spans="1:9" ht="45" hidden="1" customHeight="1">
      <c r="A468" s="20" t="s">
        <v>540</v>
      </c>
      <c r="B468" s="16" t="s">
        <v>539</v>
      </c>
      <c r="C468" s="24"/>
      <c r="D468" s="24"/>
      <c r="E468" s="25"/>
      <c r="F468" s="24"/>
      <c r="G468" s="24"/>
      <c r="H468" s="509"/>
      <c r="I468" s="509"/>
    </row>
    <row r="469" spans="1:9" ht="40.15" hidden="1" customHeight="1">
      <c r="A469" s="324" t="s">
        <v>530</v>
      </c>
      <c r="B469" s="879" t="s">
        <v>529</v>
      </c>
      <c r="C469" s="880"/>
      <c r="D469" s="880"/>
      <c r="E469" s="880"/>
      <c r="F469" s="880"/>
      <c r="G469" s="881"/>
      <c r="H469" s="509">
        <f>SUM(D471:D484)</f>
        <v>0</v>
      </c>
      <c r="I469" s="509">
        <f>COUNT(D471:D484)*2</f>
        <v>0</v>
      </c>
    </row>
    <row r="470" spans="1:9" ht="78.75" hidden="1" customHeight="1">
      <c r="A470" s="20" t="s">
        <v>528</v>
      </c>
      <c r="B470" s="41" t="s">
        <v>527</v>
      </c>
      <c r="C470" s="24"/>
      <c r="D470" s="24"/>
      <c r="E470" s="25"/>
      <c r="F470" s="24"/>
      <c r="G470" s="24"/>
      <c r="H470" s="509"/>
      <c r="I470" s="509"/>
    </row>
    <row r="471" spans="1:9" ht="58.9" hidden="1" customHeight="1">
      <c r="A471" s="20" t="s">
        <v>526</v>
      </c>
      <c r="B471" s="41" t="s">
        <v>525</v>
      </c>
      <c r="C471" s="21" t="s">
        <v>2169</v>
      </c>
      <c r="D471" s="23"/>
      <c r="E471" s="25" t="s">
        <v>106</v>
      </c>
      <c r="F471" s="16" t="s">
        <v>2168</v>
      </c>
      <c r="G471" s="23"/>
      <c r="H471" s="509"/>
      <c r="I471" s="509"/>
    </row>
    <row r="472" spans="1:9" ht="58.9" hidden="1" customHeight="1">
      <c r="A472" s="20"/>
      <c r="B472" s="41"/>
      <c r="C472" s="21" t="s">
        <v>2167</v>
      </c>
      <c r="D472" s="23"/>
      <c r="E472" s="25" t="s">
        <v>106</v>
      </c>
      <c r="F472" s="16" t="s">
        <v>2166</v>
      </c>
      <c r="G472" s="23"/>
      <c r="H472" s="509"/>
      <c r="I472" s="509"/>
    </row>
    <row r="473" spans="1:9" ht="74.650000000000006" hidden="1" customHeight="1">
      <c r="A473" s="20"/>
      <c r="B473" s="41"/>
      <c r="C473" s="21" t="s">
        <v>2165</v>
      </c>
      <c r="D473" s="23"/>
      <c r="E473" s="25" t="s">
        <v>106</v>
      </c>
      <c r="F473" s="16" t="s">
        <v>2164</v>
      </c>
      <c r="G473" s="23"/>
      <c r="H473" s="509"/>
      <c r="I473" s="509"/>
    </row>
    <row r="474" spans="1:9" ht="15.75" hidden="1" customHeight="1">
      <c r="A474" s="20"/>
      <c r="B474" s="41"/>
      <c r="C474" s="21" t="s">
        <v>2163</v>
      </c>
      <c r="D474" s="23"/>
      <c r="E474" s="25" t="s">
        <v>106</v>
      </c>
      <c r="F474" s="24"/>
      <c r="G474" s="23"/>
      <c r="H474" s="509"/>
      <c r="I474" s="509"/>
    </row>
    <row r="475" spans="1:9" ht="63" hidden="1" customHeight="1">
      <c r="A475" s="20" t="s">
        <v>524</v>
      </c>
      <c r="B475" s="41" t="s">
        <v>523</v>
      </c>
      <c r="C475" s="218" t="s">
        <v>2162</v>
      </c>
      <c r="D475" s="23"/>
      <c r="E475" s="25" t="s">
        <v>106</v>
      </c>
      <c r="F475" s="22" t="s">
        <v>2161</v>
      </c>
      <c r="G475" s="23"/>
      <c r="H475" s="509"/>
      <c r="I475" s="509"/>
    </row>
    <row r="476" spans="1:9" ht="15.75" hidden="1" customHeight="1">
      <c r="A476" s="20"/>
      <c r="B476" s="41"/>
      <c r="C476" s="218" t="s">
        <v>2160</v>
      </c>
      <c r="D476" s="23"/>
      <c r="E476" s="25" t="s">
        <v>106</v>
      </c>
      <c r="F476" s="24"/>
      <c r="G476" s="23"/>
      <c r="H476" s="509"/>
      <c r="I476" s="509"/>
    </row>
    <row r="477" spans="1:9" ht="15.75" hidden="1" customHeight="1">
      <c r="A477" s="20"/>
      <c r="B477" s="41"/>
      <c r="C477" s="218" t="s">
        <v>2159</v>
      </c>
      <c r="D477" s="23"/>
      <c r="E477" s="25" t="s">
        <v>106</v>
      </c>
      <c r="F477" s="24"/>
      <c r="G477" s="23"/>
      <c r="H477" s="509"/>
      <c r="I477" s="509"/>
    </row>
    <row r="478" spans="1:9" ht="15.75" hidden="1" customHeight="1">
      <c r="A478" s="20"/>
      <c r="B478" s="41"/>
      <c r="C478" s="218" t="s">
        <v>2158</v>
      </c>
      <c r="D478" s="23"/>
      <c r="E478" s="25" t="s">
        <v>106</v>
      </c>
      <c r="F478" s="24"/>
      <c r="G478" s="23"/>
      <c r="H478" s="509"/>
      <c r="I478" s="509"/>
    </row>
    <row r="479" spans="1:9" ht="30" hidden="1" customHeight="1">
      <c r="A479" s="20"/>
      <c r="B479" s="41"/>
      <c r="C479" s="218" t="s">
        <v>2157</v>
      </c>
      <c r="D479" s="23"/>
      <c r="E479" s="25" t="s">
        <v>106</v>
      </c>
      <c r="F479" s="24"/>
      <c r="G479" s="23"/>
      <c r="H479" s="509"/>
      <c r="I479" s="509"/>
    </row>
    <row r="480" spans="1:9" ht="47.25" hidden="1" customHeight="1">
      <c r="A480" s="20" t="s">
        <v>522</v>
      </c>
      <c r="B480" s="41" t="s">
        <v>521</v>
      </c>
      <c r="C480" s="217" t="s">
        <v>2156</v>
      </c>
      <c r="D480" s="23"/>
      <c r="E480" s="25" t="s">
        <v>49</v>
      </c>
      <c r="F480" s="24"/>
      <c r="G480" s="23"/>
      <c r="H480" s="509"/>
      <c r="I480" s="509"/>
    </row>
    <row r="481" spans="1:9" ht="31.5" hidden="1" customHeight="1">
      <c r="A481" s="20"/>
      <c r="B481" s="41"/>
      <c r="C481" s="217" t="s">
        <v>1531</v>
      </c>
      <c r="D481" s="23"/>
      <c r="E481" s="25" t="s">
        <v>106</v>
      </c>
      <c r="F481" s="24"/>
      <c r="G481" s="23"/>
      <c r="H481" s="509"/>
      <c r="I481" s="509"/>
    </row>
    <row r="482" spans="1:9" ht="15.75" hidden="1" customHeight="1">
      <c r="A482" s="20"/>
      <c r="B482" s="41"/>
      <c r="C482" s="217" t="s">
        <v>1530</v>
      </c>
      <c r="D482" s="23"/>
      <c r="E482" s="25" t="s">
        <v>106</v>
      </c>
      <c r="F482" s="24"/>
      <c r="G482" s="23"/>
      <c r="H482" s="509"/>
      <c r="I482" s="509"/>
    </row>
    <row r="483" spans="1:9" ht="15.75" hidden="1" customHeight="1">
      <c r="A483" s="20"/>
      <c r="B483" s="41"/>
      <c r="C483" s="217" t="s">
        <v>1529</v>
      </c>
      <c r="D483" s="23"/>
      <c r="E483" s="25" t="s">
        <v>106</v>
      </c>
      <c r="F483" s="24"/>
      <c r="G483" s="23"/>
      <c r="H483" s="509"/>
      <c r="I483" s="509"/>
    </row>
    <row r="484" spans="1:9" ht="15.75" hidden="1" customHeight="1">
      <c r="A484" s="20"/>
      <c r="B484" s="41"/>
      <c r="C484" s="217" t="s">
        <v>1528</v>
      </c>
      <c r="D484" s="23"/>
      <c r="E484" s="25" t="s">
        <v>106</v>
      </c>
      <c r="F484" s="24"/>
      <c r="G484" s="23"/>
      <c r="H484" s="509"/>
      <c r="I484" s="509"/>
    </row>
    <row r="485" spans="1:9" ht="40.15" hidden="1" customHeight="1">
      <c r="A485" s="324" t="s">
        <v>520</v>
      </c>
      <c r="B485" s="879" t="s">
        <v>519</v>
      </c>
      <c r="C485" s="880"/>
      <c r="D485" s="880"/>
      <c r="E485" s="880"/>
      <c r="F485" s="880"/>
      <c r="G485" s="881"/>
      <c r="H485" s="509">
        <f>SUM(D486:D490)</f>
        <v>0</v>
      </c>
      <c r="I485" s="509">
        <f>COUNT(D486:D490)*2</f>
        <v>0</v>
      </c>
    </row>
    <row r="486" spans="1:9" ht="31.5" hidden="1" customHeight="1">
      <c r="A486" s="20" t="s">
        <v>518</v>
      </c>
      <c r="B486" s="41" t="s">
        <v>517</v>
      </c>
      <c r="C486" s="21" t="s">
        <v>2155</v>
      </c>
      <c r="D486" s="23"/>
      <c r="E486" s="25" t="s">
        <v>106</v>
      </c>
      <c r="F486" s="24"/>
      <c r="G486" s="23"/>
      <c r="H486" s="509"/>
      <c r="I486" s="509"/>
    </row>
    <row r="487" spans="1:9" ht="30" hidden="1" customHeight="1">
      <c r="A487" s="20"/>
      <c r="B487" s="41"/>
      <c r="C487" s="166" t="s">
        <v>1525</v>
      </c>
      <c r="D487" s="23"/>
      <c r="E487" s="25" t="s">
        <v>790</v>
      </c>
      <c r="F487" s="24"/>
      <c r="G487" s="23"/>
      <c r="H487" s="509"/>
      <c r="I487" s="509"/>
    </row>
    <row r="488" spans="1:9" ht="47.25" hidden="1" customHeight="1">
      <c r="A488" s="20" t="s">
        <v>516</v>
      </c>
      <c r="B488" s="41" t="s">
        <v>515</v>
      </c>
      <c r="C488" s="24"/>
      <c r="D488" s="24"/>
      <c r="E488" s="25"/>
      <c r="F488" s="24"/>
      <c r="G488" s="24"/>
      <c r="H488" s="509"/>
      <c r="I488" s="509"/>
    </row>
    <row r="489" spans="1:9" ht="31.5" hidden="1" customHeight="1">
      <c r="A489" s="20" t="s">
        <v>514</v>
      </c>
      <c r="B489" s="41" t="s">
        <v>513</v>
      </c>
      <c r="C489" s="24"/>
      <c r="D489" s="24"/>
      <c r="E489" s="25"/>
      <c r="F489" s="24"/>
      <c r="G489" s="24"/>
      <c r="H489" s="509"/>
      <c r="I489" s="509"/>
    </row>
    <row r="490" spans="1:9" ht="31.5" hidden="1" customHeight="1">
      <c r="A490" s="20" t="s">
        <v>512</v>
      </c>
      <c r="B490" s="41" t="s">
        <v>511</v>
      </c>
      <c r="C490" s="21" t="s">
        <v>1522</v>
      </c>
      <c r="D490" s="23"/>
      <c r="E490" s="25" t="s">
        <v>106</v>
      </c>
      <c r="F490" s="24"/>
      <c r="G490" s="23"/>
      <c r="H490" s="509"/>
      <c r="I490" s="509"/>
    </row>
    <row r="491" spans="1:9" ht="47.25" hidden="1" customHeight="1">
      <c r="A491" s="20" t="s">
        <v>510</v>
      </c>
      <c r="B491" s="41" t="s">
        <v>509</v>
      </c>
      <c r="C491" s="24"/>
      <c r="D491" s="24"/>
      <c r="E491" s="25"/>
      <c r="F491" s="24"/>
      <c r="G491" s="24"/>
      <c r="H491" s="509"/>
      <c r="I491" s="509"/>
    </row>
    <row r="492" spans="1:9" ht="40.15" hidden="1" customHeight="1">
      <c r="A492" s="324" t="s">
        <v>508</v>
      </c>
      <c r="B492" s="879" t="s">
        <v>507</v>
      </c>
      <c r="C492" s="880"/>
      <c r="D492" s="880"/>
      <c r="E492" s="880"/>
      <c r="F492" s="880"/>
      <c r="G492" s="881"/>
      <c r="H492" s="509"/>
      <c r="I492" s="509"/>
    </row>
    <row r="493" spans="1:9" ht="31.5" hidden="1" customHeight="1">
      <c r="A493" s="20" t="s">
        <v>506</v>
      </c>
      <c r="B493" s="30" t="s">
        <v>505</v>
      </c>
      <c r="C493" s="24"/>
      <c r="D493" s="24"/>
      <c r="E493" s="25"/>
      <c r="F493" s="24"/>
      <c r="G493" s="24"/>
      <c r="H493" s="509"/>
      <c r="I493" s="509"/>
    </row>
    <row r="494" spans="1:9" ht="60" hidden="1" customHeight="1">
      <c r="A494" s="20" t="s">
        <v>479</v>
      </c>
      <c r="B494" s="22" t="s">
        <v>478</v>
      </c>
      <c r="C494" s="24"/>
      <c r="D494" s="24"/>
      <c r="E494" s="25"/>
      <c r="F494" s="24"/>
      <c r="G494" s="24"/>
      <c r="H494" s="509"/>
      <c r="I494" s="509"/>
    </row>
    <row r="495" spans="1:9" ht="31.5" hidden="1" customHeight="1">
      <c r="A495" s="20" t="s">
        <v>477</v>
      </c>
      <c r="B495" s="30" t="s">
        <v>476</v>
      </c>
      <c r="C495" s="24"/>
      <c r="D495" s="24"/>
      <c r="E495" s="25"/>
      <c r="F495" s="24"/>
      <c r="G495" s="24"/>
      <c r="H495" s="509"/>
      <c r="I495" s="509"/>
    </row>
    <row r="496" spans="1:9" ht="47.25" hidden="1" customHeight="1">
      <c r="A496" s="20" t="s">
        <v>475</v>
      </c>
      <c r="B496" s="30" t="s">
        <v>474</v>
      </c>
      <c r="C496" s="24"/>
      <c r="D496" s="24"/>
      <c r="E496" s="25"/>
      <c r="F496" s="24"/>
      <c r="G496" s="24"/>
      <c r="H496" s="509"/>
      <c r="I496" s="509"/>
    </row>
    <row r="497" spans="1:9" ht="47.25" hidden="1" customHeight="1">
      <c r="A497" s="20" t="s">
        <v>473</v>
      </c>
      <c r="B497" s="30" t="s">
        <v>472</v>
      </c>
      <c r="C497" s="24"/>
      <c r="D497" s="24"/>
      <c r="E497" s="25"/>
      <c r="F497" s="24"/>
      <c r="G497" s="24"/>
      <c r="H497" s="509"/>
      <c r="I497" s="509"/>
    </row>
    <row r="498" spans="1:9" ht="47.25" hidden="1" customHeight="1">
      <c r="A498" s="20" t="s">
        <v>471</v>
      </c>
      <c r="B498" s="30" t="s">
        <v>470</v>
      </c>
      <c r="C498" s="24"/>
      <c r="D498" s="24"/>
      <c r="E498" s="25"/>
      <c r="F498" s="24"/>
      <c r="G498" s="24"/>
      <c r="H498" s="509"/>
      <c r="I498" s="509"/>
    </row>
    <row r="499" spans="1:9" ht="31.5" hidden="1" customHeight="1">
      <c r="A499" s="20" t="s">
        <v>468</v>
      </c>
      <c r="B499" s="30" t="s">
        <v>467</v>
      </c>
      <c r="C499" s="24"/>
      <c r="D499" s="24"/>
      <c r="E499" s="25"/>
      <c r="F499" s="24"/>
      <c r="G499" s="24"/>
      <c r="H499" s="509"/>
      <c r="I499" s="509"/>
    </row>
    <row r="500" spans="1:9" ht="40.15" hidden="1" customHeight="1">
      <c r="A500" s="324" t="s">
        <v>464</v>
      </c>
      <c r="B500" s="879" t="s">
        <v>463</v>
      </c>
      <c r="C500" s="880"/>
      <c r="D500" s="880"/>
      <c r="E500" s="880"/>
      <c r="F500" s="880"/>
      <c r="G500" s="881"/>
      <c r="H500" s="509"/>
      <c r="I500" s="509"/>
    </row>
    <row r="501" spans="1:9" ht="31.5" hidden="1" customHeight="1">
      <c r="A501" s="20" t="s">
        <v>462</v>
      </c>
      <c r="B501" s="37" t="s">
        <v>461</v>
      </c>
      <c r="C501" s="24"/>
      <c r="D501" s="24"/>
      <c r="E501" s="25"/>
      <c r="F501" s="24"/>
      <c r="G501" s="24"/>
      <c r="H501" s="509"/>
      <c r="I501" s="509"/>
    </row>
    <row r="502" spans="1:9" ht="31.5" hidden="1" customHeight="1">
      <c r="A502" s="20" t="s">
        <v>460</v>
      </c>
      <c r="B502" s="37" t="s">
        <v>459</v>
      </c>
      <c r="C502" s="24"/>
      <c r="D502" s="24"/>
      <c r="E502" s="25"/>
      <c r="F502" s="24"/>
      <c r="G502" s="24"/>
      <c r="H502" s="509"/>
      <c r="I502" s="509"/>
    </row>
    <row r="503" spans="1:9" ht="31.5" hidden="1" customHeight="1">
      <c r="A503" s="20" t="s">
        <v>458</v>
      </c>
      <c r="B503" s="37" t="s">
        <v>457</v>
      </c>
      <c r="C503" s="24"/>
      <c r="D503" s="24"/>
      <c r="E503" s="25"/>
      <c r="F503" s="24"/>
      <c r="G503" s="24"/>
      <c r="H503" s="509"/>
      <c r="I503" s="509"/>
    </row>
    <row r="504" spans="1:9" ht="31.5" hidden="1" customHeight="1">
      <c r="A504" s="20" t="s">
        <v>456</v>
      </c>
      <c r="B504" s="37" t="s">
        <v>455</v>
      </c>
      <c r="C504" s="24"/>
      <c r="D504" s="24"/>
      <c r="E504" s="25"/>
      <c r="F504" s="24"/>
      <c r="G504" s="24"/>
      <c r="H504" s="509"/>
      <c r="I504" s="509"/>
    </row>
    <row r="505" spans="1:9" ht="31.5" hidden="1" customHeight="1">
      <c r="A505" s="20" t="s">
        <v>454</v>
      </c>
      <c r="B505" s="37" t="s">
        <v>453</v>
      </c>
      <c r="C505" s="24"/>
      <c r="D505" s="24"/>
      <c r="E505" s="25"/>
      <c r="F505" s="24"/>
      <c r="G505" s="24"/>
      <c r="H505" s="509"/>
      <c r="I505" s="509"/>
    </row>
    <row r="506" spans="1:9" ht="31.5" hidden="1" customHeight="1">
      <c r="A506" s="20" t="s">
        <v>452</v>
      </c>
      <c r="B506" s="37" t="s">
        <v>451</v>
      </c>
      <c r="C506" s="24"/>
      <c r="D506" s="24"/>
      <c r="E506" s="25"/>
      <c r="F506" s="24"/>
      <c r="G506" s="24"/>
      <c r="H506" s="509"/>
      <c r="I506" s="509"/>
    </row>
    <row r="507" spans="1:9" ht="40.15" hidden="1" customHeight="1">
      <c r="A507" s="324" t="s">
        <v>450</v>
      </c>
      <c r="B507" s="879" t="s">
        <v>449</v>
      </c>
      <c r="C507" s="880"/>
      <c r="D507" s="880"/>
      <c r="E507" s="880"/>
      <c r="F507" s="880"/>
      <c r="G507" s="881"/>
      <c r="H507" s="509"/>
      <c r="I507" s="509"/>
    </row>
    <row r="508" spans="1:9" ht="31.5" hidden="1" customHeight="1">
      <c r="A508" s="20" t="s">
        <v>448</v>
      </c>
      <c r="B508" s="37" t="s">
        <v>447</v>
      </c>
      <c r="C508" s="24"/>
      <c r="D508" s="24"/>
      <c r="E508" s="25"/>
      <c r="F508" s="24"/>
      <c r="G508" s="24"/>
      <c r="H508" s="509"/>
      <c r="I508" s="509"/>
    </row>
    <row r="509" spans="1:9" ht="31.5" hidden="1" customHeight="1">
      <c r="A509" s="20" t="s">
        <v>436</v>
      </c>
      <c r="B509" s="37" t="s">
        <v>435</v>
      </c>
      <c r="C509" s="24"/>
      <c r="D509" s="24"/>
      <c r="E509" s="25"/>
      <c r="F509" s="24"/>
      <c r="G509" s="24"/>
      <c r="H509" s="509"/>
      <c r="I509" s="509"/>
    </row>
    <row r="510" spans="1:9" ht="31.5" hidden="1" customHeight="1">
      <c r="A510" s="20" t="s">
        <v>427</v>
      </c>
      <c r="B510" s="37" t="s">
        <v>426</v>
      </c>
      <c r="C510" s="24"/>
      <c r="D510" s="24"/>
      <c r="E510" s="25"/>
      <c r="F510" s="24"/>
      <c r="G510" s="24"/>
      <c r="H510" s="509"/>
      <c r="I510" s="509"/>
    </row>
    <row r="511" spans="1:9" ht="31.5" hidden="1" customHeight="1">
      <c r="A511" s="20" t="s">
        <v>418</v>
      </c>
      <c r="B511" s="37" t="s">
        <v>417</v>
      </c>
      <c r="C511" s="24"/>
      <c r="D511" s="24"/>
      <c r="E511" s="25"/>
      <c r="F511" s="24"/>
      <c r="G511" s="24"/>
      <c r="H511" s="509"/>
      <c r="I511" s="509"/>
    </row>
    <row r="512" spans="1:9" ht="40.15" hidden="1" customHeight="1">
      <c r="A512" s="324" t="s">
        <v>412</v>
      </c>
      <c r="B512" s="879" t="s">
        <v>411</v>
      </c>
      <c r="C512" s="880"/>
      <c r="D512" s="880"/>
      <c r="E512" s="880"/>
      <c r="F512" s="880"/>
      <c r="G512" s="881"/>
      <c r="H512" s="509"/>
      <c r="I512" s="509"/>
    </row>
    <row r="513" spans="1:9" ht="47.25" hidden="1" customHeight="1">
      <c r="A513" s="20" t="s">
        <v>410</v>
      </c>
      <c r="B513" s="41" t="s">
        <v>409</v>
      </c>
      <c r="C513" s="24"/>
      <c r="D513" s="24"/>
      <c r="E513" s="25"/>
      <c r="F513" s="24"/>
      <c r="G513" s="24"/>
      <c r="H513" s="509"/>
      <c r="I513" s="509"/>
    </row>
    <row r="514" spans="1:9" ht="47.25" hidden="1" customHeight="1">
      <c r="A514" s="20" t="s">
        <v>402</v>
      </c>
      <c r="B514" s="41" t="s">
        <v>401</v>
      </c>
      <c r="C514" s="24"/>
      <c r="D514" s="24"/>
      <c r="E514" s="25"/>
      <c r="F514" s="24"/>
      <c r="G514" s="24"/>
      <c r="H514" s="509"/>
      <c r="I514" s="509"/>
    </row>
    <row r="515" spans="1:9" ht="47.25" hidden="1" customHeight="1">
      <c r="A515" s="20" t="s">
        <v>388</v>
      </c>
      <c r="B515" s="41" t="s">
        <v>387</v>
      </c>
      <c r="C515" s="24"/>
      <c r="D515" s="24"/>
      <c r="E515" s="25"/>
      <c r="F515" s="24"/>
      <c r="G515" s="24"/>
      <c r="H515" s="509"/>
      <c r="I515" s="509"/>
    </row>
    <row r="516" spans="1:9" ht="47.25" hidden="1" customHeight="1">
      <c r="A516" s="20" t="s">
        <v>373</v>
      </c>
      <c r="B516" s="41" t="s">
        <v>372</v>
      </c>
      <c r="C516" s="24"/>
      <c r="D516" s="24"/>
      <c r="E516" s="25"/>
      <c r="F516" s="24"/>
      <c r="G516" s="24"/>
      <c r="H516" s="509"/>
      <c r="I516" s="509"/>
    </row>
    <row r="517" spans="1:9" ht="47.25" hidden="1" customHeight="1">
      <c r="A517" s="20" t="s">
        <v>362</v>
      </c>
      <c r="B517" s="41" t="s">
        <v>361</v>
      </c>
      <c r="C517" s="24"/>
      <c r="D517" s="24"/>
      <c r="E517" s="25"/>
      <c r="F517" s="24"/>
      <c r="G517" s="24"/>
      <c r="H517" s="509"/>
      <c r="I517" s="509"/>
    </row>
    <row r="518" spans="1:9" ht="47.25" hidden="1" customHeight="1">
      <c r="A518" s="20" t="s">
        <v>360</v>
      </c>
      <c r="B518" s="41" t="s">
        <v>359</v>
      </c>
      <c r="C518" s="24"/>
      <c r="D518" s="24"/>
      <c r="E518" s="25"/>
      <c r="F518" s="24"/>
      <c r="G518" s="24"/>
      <c r="H518" s="509"/>
      <c r="I518" s="509"/>
    </row>
    <row r="519" spans="1:9" ht="47.25" hidden="1" customHeight="1">
      <c r="A519" s="20" t="s">
        <v>357</v>
      </c>
      <c r="B519" s="41" t="s">
        <v>356</v>
      </c>
      <c r="C519" s="24"/>
      <c r="D519" s="24"/>
      <c r="E519" s="25"/>
      <c r="F519" s="24"/>
      <c r="G519" s="24"/>
      <c r="H519" s="509"/>
      <c r="I519" s="509"/>
    </row>
    <row r="520" spans="1:9" ht="78.75" hidden="1" customHeight="1">
      <c r="A520" s="20" t="s">
        <v>354</v>
      </c>
      <c r="B520" s="41" t="s">
        <v>353</v>
      </c>
      <c r="C520" s="24"/>
      <c r="D520" s="24"/>
      <c r="E520" s="25"/>
      <c r="F520" s="24"/>
      <c r="G520" s="24"/>
      <c r="H520" s="509"/>
      <c r="I520" s="509"/>
    </row>
    <row r="521" spans="1:9" ht="31.5" hidden="1" customHeight="1">
      <c r="A521" s="20" t="s">
        <v>347</v>
      </c>
      <c r="B521" s="37" t="s">
        <v>346</v>
      </c>
      <c r="C521" s="24"/>
      <c r="D521" s="24"/>
      <c r="E521" s="25"/>
      <c r="F521" s="24"/>
      <c r="G521" s="24"/>
      <c r="H521" s="509"/>
      <c r="I521" s="509"/>
    </row>
    <row r="522" spans="1:9" ht="47.25" hidden="1" customHeight="1">
      <c r="A522" s="20" t="s">
        <v>344</v>
      </c>
      <c r="B522" s="41" t="s">
        <v>343</v>
      </c>
      <c r="C522" s="24"/>
      <c r="D522" s="24"/>
      <c r="E522" s="25"/>
      <c r="F522" s="24"/>
      <c r="G522" s="24"/>
      <c r="H522" s="509"/>
      <c r="I522" s="509"/>
    </row>
    <row r="523" spans="1:9" ht="18.75" customHeight="1">
      <c r="A523" s="172"/>
      <c r="B523" s="908" t="s">
        <v>340</v>
      </c>
      <c r="C523" s="878"/>
      <c r="D523" s="878"/>
      <c r="E523" s="878"/>
      <c r="F523" s="878"/>
      <c r="G523" s="878"/>
      <c r="H523" s="11">
        <f>H524+H532+H548+H558+H577+H596</f>
        <v>156</v>
      </c>
      <c r="I523" s="11">
        <f>I524+I532+I548+I558+I577+I596</f>
        <v>156</v>
      </c>
    </row>
    <row r="524" spans="1:9" ht="40.15" customHeight="1">
      <c r="A524" s="322" t="s">
        <v>339</v>
      </c>
      <c r="B524" s="879" t="s">
        <v>338</v>
      </c>
      <c r="C524" s="880"/>
      <c r="D524" s="880"/>
      <c r="E524" s="880"/>
      <c r="F524" s="880"/>
      <c r="G524" s="881"/>
      <c r="H524" s="11">
        <f>SUM(D526:D531)</f>
        <v>12</v>
      </c>
      <c r="I524" s="11">
        <f>COUNT(D526:D531)*2</f>
        <v>12</v>
      </c>
    </row>
    <row r="525" spans="1:9" ht="31.5" hidden="1" customHeight="1">
      <c r="A525" s="48" t="s">
        <v>337</v>
      </c>
      <c r="B525" s="41" t="s">
        <v>336</v>
      </c>
      <c r="C525" s="12"/>
      <c r="D525" s="12"/>
      <c r="E525" s="13"/>
      <c r="F525" s="12"/>
      <c r="G525" s="12"/>
      <c r="H525" s="509"/>
      <c r="I525" s="509"/>
    </row>
    <row r="526" spans="1:9" ht="47.25" customHeight="1">
      <c r="A526" s="43" t="s">
        <v>335</v>
      </c>
      <c r="B526" s="41" t="s">
        <v>334</v>
      </c>
      <c r="C526" s="29" t="s">
        <v>1502</v>
      </c>
      <c r="D526" s="46">
        <v>2</v>
      </c>
      <c r="E526" s="13" t="s">
        <v>106</v>
      </c>
      <c r="F526" s="29" t="s">
        <v>1501</v>
      </c>
      <c r="G526" s="14"/>
    </row>
    <row r="527" spans="1:9" ht="31.5" customHeight="1">
      <c r="A527" s="43" t="s">
        <v>333</v>
      </c>
      <c r="B527" s="41" t="s">
        <v>332</v>
      </c>
      <c r="C527" s="29" t="s">
        <v>1672</v>
      </c>
      <c r="D527" s="46">
        <v>2</v>
      </c>
      <c r="E527" s="13" t="s">
        <v>106</v>
      </c>
      <c r="F527" s="29" t="s">
        <v>1671</v>
      </c>
      <c r="G527" s="14"/>
    </row>
    <row r="528" spans="1:9" ht="31.5" customHeight="1">
      <c r="A528" s="43" t="s">
        <v>331</v>
      </c>
      <c r="B528" s="41" t="s">
        <v>330</v>
      </c>
      <c r="C528" s="22" t="s">
        <v>329</v>
      </c>
      <c r="D528" s="46">
        <v>2</v>
      </c>
      <c r="E528" s="13" t="s">
        <v>106</v>
      </c>
      <c r="F528" s="29" t="s">
        <v>1670</v>
      </c>
      <c r="G528" s="14"/>
    </row>
    <row r="529" spans="1:9" ht="31.5" customHeight="1">
      <c r="A529" s="43"/>
      <c r="B529" s="41"/>
      <c r="C529" s="22" t="s">
        <v>2154</v>
      </c>
      <c r="D529" s="46">
        <v>2</v>
      </c>
      <c r="E529" s="13" t="s">
        <v>106</v>
      </c>
      <c r="F529" s="13"/>
      <c r="G529" s="14"/>
    </row>
    <row r="530" spans="1:9" ht="47.25" customHeight="1">
      <c r="A530" s="43" t="s">
        <v>326</v>
      </c>
      <c r="B530" s="41" t="s">
        <v>325</v>
      </c>
      <c r="C530" s="56" t="s">
        <v>324</v>
      </c>
      <c r="D530" s="46">
        <v>2</v>
      </c>
      <c r="E530" s="13" t="s">
        <v>106</v>
      </c>
      <c r="F530" s="44" t="s">
        <v>323</v>
      </c>
      <c r="G530" s="14"/>
    </row>
    <row r="531" spans="1:9" ht="31.5" customHeight="1">
      <c r="A531" s="43" t="s">
        <v>322</v>
      </c>
      <c r="B531" s="55" t="s">
        <v>321</v>
      </c>
      <c r="C531" s="29" t="s">
        <v>320</v>
      </c>
      <c r="D531" s="46">
        <v>2</v>
      </c>
      <c r="E531" s="13" t="s">
        <v>106</v>
      </c>
      <c r="F531" s="12"/>
      <c r="G531" s="14"/>
    </row>
    <row r="532" spans="1:9" ht="40.15" customHeight="1">
      <c r="A532" s="322" t="s">
        <v>319</v>
      </c>
      <c r="B532" s="879" t="s">
        <v>318</v>
      </c>
      <c r="C532" s="880"/>
      <c r="D532" s="880"/>
      <c r="E532" s="880"/>
      <c r="F532" s="880"/>
      <c r="G532" s="881"/>
      <c r="H532" s="11">
        <f>SUM(D533:D547)</f>
        <v>30</v>
      </c>
      <c r="I532" s="11">
        <f>COUNT(D533:D547)*2</f>
        <v>30</v>
      </c>
    </row>
    <row r="533" spans="1:9" ht="31.5" customHeight="1">
      <c r="A533" s="43" t="s">
        <v>317</v>
      </c>
      <c r="B533" s="41" t="s">
        <v>316</v>
      </c>
      <c r="C533" s="22" t="s">
        <v>315</v>
      </c>
      <c r="D533" s="15">
        <v>2</v>
      </c>
      <c r="E533" s="13" t="s">
        <v>156</v>
      </c>
      <c r="F533" s="21" t="s">
        <v>314</v>
      </c>
      <c r="G533" s="15"/>
    </row>
    <row r="534" spans="1:9" ht="39.75" customHeight="1">
      <c r="A534" s="43"/>
      <c r="B534" s="41"/>
      <c r="C534" s="22" t="s">
        <v>313</v>
      </c>
      <c r="D534" s="15">
        <v>2</v>
      </c>
      <c r="E534" s="13" t="s">
        <v>223</v>
      </c>
      <c r="F534" s="21" t="s">
        <v>312</v>
      </c>
      <c r="G534" s="15"/>
    </row>
    <row r="535" spans="1:9" ht="45" customHeight="1">
      <c r="A535" s="43"/>
      <c r="B535" s="41"/>
      <c r="C535" s="22" t="s">
        <v>311</v>
      </c>
      <c r="D535" s="15">
        <v>2</v>
      </c>
      <c r="E535" s="13" t="s">
        <v>223</v>
      </c>
      <c r="F535" s="21" t="s">
        <v>310</v>
      </c>
      <c r="G535" s="15"/>
    </row>
    <row r="536" spans="1:9" ht="33.75" customHeight="1">
      <c r="A536" s="43"/>
      <c r="B536" s="41"/>
      <c r="C536" s="22" t="s">
        <v>309</v>
      </c>
      <c r="D536" s="15">
        <v>2</v>
      </c>
      <c r="E536" s="13" t="s">
        <v>223</v>
      </c>
      <c r="F536" s="21" t="s">
        <v>308</v>
      </c>
      <c r="G536" s="15"/>
    </row>
    <row r="537" spans="1:9" ht="30" customHeight="1">
      <c r="A537" s="43"/>
      <c r="B537" s="41"/>
      <c r="C537" s="22" t="s">
        <v>307</v>
      </c>
      <c r="D537" s="15">
        <v>2</v>
      </c>
      <c r="E537" s="13" t="s">
        <v>156</v>
      </c>
      <c r="F537" s="21" t="s">
        <v>306</v>
      </c>
      <c r="G537" s="15"/>
    </row>
    <row r="538" spans="1:9" ht="28.5" customHeight="1">
      <c r="A538" s="43"/>
      <c r="B538" s="41"/>
      <c r="C538" s="54" t="s">
        <v>1495</v>
      </c>
      <c r="D538" s="15">
        <v>2</v>
      </c>
      <c r="E538" s="13" t="s">
        <v>156</v>
      </c>
      <c r="F538" s="12"/>
      <c r="G538" s="15"/>
    </row>
    <row r="539" spans="1:9" ht="30" customHeight="1">
      <c r="A539" s="43"/>
      <c r="B539" s="41"/>
      <c r="C539" s="54" t="s">
        <v>1494</v>
      </c>
      <c r="D539" s="15">
        <v>2</v>
      </c>
      <c r="E539" s="13" t="s">
        <v>156</v>
      </c>
      <c r="F539" s="12"/>
      <c r="G539" s="15"/>
    </row>
    <row r="540" spans="1:9" ht="31.5" customHeight="1">
      <c r="A540" s="43" t="s">
        <v>305</v>
      </c>
      <c r="B540" s="41" t="s">
        <v>304</v>
      </c>
      <c r="C540" s="22" t="s">
        <v>303</v>
      </c>
      <c r="D540" s="15">
        <v>2</v>
      </c>
      <c r="E540" s="13" t="s">
        <v>110</v>
      </c>
      <c r="F540" s="21" t="s">
        <v>302</v>
      </c>
      <c r="G540" s="15"/>
    </row>
    <row r="541" spans="1:9" ht="31.5" customHeight="1">
      <c r="A541" s="43"/>
      <c r="B541" s="41"/>
      <c r="C541" s="216" t="s">
        <v>2153</v>
      </c>
      <c r="D541" s="15">
        <v>2</v>
      </c>
      <c r="E541" s="13" t="s">
        <v>110</v>
      </c>
      <c r="F541" s="216" t="s">
        <v>2152</v>
      </c>
      <c r="G541" s="15"/>
    </row>
    <row r="542" spans="1:9" ht="30" customHeight="1">
      <c r="A542" s="43"/>
      <c r="B542" s="41"/>
      <c r="C542" s="22" t="s">
        <v>301</v>
      </c>
      <c r="D542" s="15">
        <v>2</v>
      </c>
      <c r="E542" s="13" t="s">
        <v>118</v>
      </c>
      <c r="F542" s="13"/>
      <c r="G542" s="15"/>
    </row>
    <row r="543" spans="1:9" ht="31.5" customHeight="1">
      <c r="A543" s="43" t="s">
        <v>300</v>
      </c>
      <c r="B543" s="41" t="s">
        <v>299</v>
      </c>
      <c r="C543" s="22" t="s">
        <v>298</v>
      </c>
      <c r="D543" s="15">
        <v>2</v>
      </c>
      <c r="E543" s="13" t="s">
        <v>156</v>
      </c>
      <c r="F543" s="13"/>
      <c r="G543" s="15"/>
    </row>
    <row r="544" spans="1:9" ht="31.5" customHeight="1">
      <c r="A544" s="43"/>
      <c r="B544" s="41"/>
      <c r="C544" s="16" t="s">
        <v>297</v>
      </c>
      <c r="D544" s="15">
        <v>2</v>
      </c>
      <c r="E544" s="13" t="s">
        <v>223</v>
      </c>
      <c r="F544" s="29" t="s">
        <v>296</v>
      </c>
      <c r="G544" s="15"/>
    </row>
    <row r="545" spans="1:9" ht="30" customHeight="1">
      <c r="A545" s="43"/>
      <c r="B545" s="41"/>
      <c r="C545" s="16" t="s">
        <v>1491</v>
      </c>
      <c r="D545" s="15">
        <v>2</v>
      </c>
      <c r="E545" s="25" t="s">
        <v>118</v>
      </c>
      <c r="F545" s="29"/>
      <c r="G545" s="15"/>
    </row>
    <row r="546" spans="1:9" ht="30" customHeight="1">
      <c r="A546" s="43"/>
      <c r="B546" s="41"/>
      <c r="C546" s="16" t="s">
        <v>1490</v>
      </c>
      <c r="D546" s="15">
        <v>2</v>
      </c>
      <c r="E546" s="25" t="s">
        <v>118</v>
      </c>
      <c r="F546" s="29"/>
      <c r="G546" s="15"/>
    </row>
    <row r="547" spans="1:9" ht="30" customHeight="1">
      <c r="A547" s="43"/>
      <c r="B547" s="41"/>
      <c r="C547" s="16" t="s">
        <v>2151</v>
      </c>
      <c r="D547" s="15">
        <v>2</v>
      </c>
      <c r="E547" s="13" t="s">
        <v>223</v>
      </c>
      <c r="F547" s="29" t="s">
        <v>2150</v>
      </c>
      <c r="G547" s="15"/>
    </row>
    <row r="548" spans="1:9" ht="40.15" customHeight="1">
      <c r="A548" s="322" t="s">
        <v>295</v>
      </c>
      <c r="B548" s="879" t="s">
        <v>294</v>
      </c>
      <c r="C548" s="880"/>
      <c r="D548" s="880"/>
      <c r="E548" s="880"/>
      <c r="F548" s="880"/>
      <c r="G548" s="881"/>
      <c r="H548" s="11">
        <f>SUM(D549:D557)</f>
        <v>18</v>
      </c>
      <c r="I548" s="11">
        <f>COUNT(D549:D557)*2</f>
        <v>18</v>
      </c>
    </row>
    <row r="549" spans="1:9" ht="47.25" customHeight="1">
      <c r="A549" s="43" t="s">
        <v>293</v>
      </c>
      <c r="B549" s="34" t="s">
        <v>292</v>
      </c>
      <c r="C549" s="21" t="s">
        <v>291</v>
      </c>
      <c r="D549" s="15">
        <v>2</v>
      </c>
      <c r="E549" s="13" t="s">
        <v>223</v>
      </c>
      <c r="F549" s="12"/>
      <c r="G549" s="14"/>
    </row>
    <row r="550" spans="1:9" ht="15.75" customHeight="1">
      <c r="A550" s="43"/>
      <c r="B550" s="34"/>
      <c r="C550" s="21" t="s">
        <v>290</v>
      </c>
      <c r="D550" s="15">
        <v>2</v>
      </c>
      <c r="E550" s="13" t="s">
        <v>223</v>
      </c>
      <c r="F550" s="12"/>
      <c r="G550" s="14"/>
    </row>
    <row r="551" spans="1:9" ht="30" customHeight="1">
      <c r="A551" s="43"/>
      <c r="B551" s="34"/>
      <c r="C551" s="21" t="s">
        <v>2149</v>
      </c>
      <c r="D551" s="15">
        <v>2</v>
      </c>
      <c r="E551" s="13" t="s">
        <v>223</v>
      </c>
      <c r="F551" s="12"/>
      <c r="G551" s="14"/>
    </row>
    <row r="552" spans="1:9" ht="45" customHeight="1">
      <c r="A552" s="43"/>
      <c r="B552" s="34"/>
      <c r="C552" s="215" t="s">
        <v>1487</v>
      </c>
      <c r="D552" s="15">
        <v>2</v>
      </c>
      <c r="E552" s="13" t="s">
        <v>223</v>
      </c>
      <c r="F552" s="12"/>
      <c r="G552" s="14"/>
    </row>
    <row r="553" spans="1:9" ht="30" customHeight="1">
      <c r="A553" s="43"/>
      <c r="B553" s="34"/>
      <c r="C553" s="21" t="s">
        <v>1486</v>
      </c>
      <c r="D553" s="15">
        <v>2</v>
      </c>
      <c r="E553" s="13" t="s">
        <v>223</v>
      </c>
      <c r="F553" s="12"/>
      <c r="G553" s="14"/>
    </row>
    <row r="554" spans="1:9" ht="15.75" customHeight="1">
      <c r="A554" s="43"/>
      <c r="B554" s="34"/>
      <c r="C554" s="21" t="s">
        <v>1485</v>
      </c>
      <c r="D554" s="15">
        <v>2</v>
      </c>
      <c r="E554" s="13" t="s">
        <v>223</v>
      </c>
      <c r="F554" s="12"/>
      <c r="G554" s="14"/>
    </row>
    <row r="555" spans="1:9" ht="39" customHeight="1">
      <c r="A555" s="43"/>
      <c r="B555" s="34"/>
      <c r="C555" s="29" t="s">
        <v>1840</v>
      </c>
      <c r="D555" s="15">
        <v>2</v>
      </c>
      <c r="E555" s="13" t="s">
        <v>223</v>
      </c>
      <c r="F555" s="13" t="s">
        <v>1839</v>
      </c>
      <c r="G555" s="14"/>
    </row>
    <row r="556" spans="1:9" ht="45" customHeight="1">
      <c r="A556" s="43" t="s">
        <v>289</v>
      </c>
      <c r="B556" s="41" t="s">
        <v>288</v>
      </c>
      <c r="C556" s="29" t="s">
        <v>287</v>
      </c>
      <c r="D556" s="15">
        <v>2</v>
      </c>
      <c r="E556" s="13" t="s">
        <v>223</v>
      </c>
      <c r="F556" s="12"/>
      <c r="G556" s="14"/>
    </row>
    <row r="557" spans="1:9" ht="30" customHeight="1">
      <c r="A557" s="43"/>
      <c r="B557" s="41"/>
      <c r="C557" s="29" t="s">
        <v>286</v>
      </c>
      <c r="D557" s="15">
        <v>2</v>
      </c>
      <c r="E557" s="13" t="s">
        <v>118</v>
      </c>
      <c r="F557" s="12"/>
      <c r="G557" s="14"/>
    </row>
    <row r="558" spans="1:9" ht="40.15" customHeight="1">
      <c r="A558" s="322" t="s">
        <v>285</v>
      </c>
      <c r="B558" s="879" t="s">
        <v>284</v>
      </c>
      <c r="C558" s="880"/>
      <c r="D558" s="880"/>
      <c r="E558" s="880"/>
      <c r="F558" s="880"/>
      <c r="G558" s="881"/>
      <c r="H558" s="11">
        <f>SUM(D559:D576)</f>
        <v>36</v>
      </c>
      <c r="I558" s="11">
        <f>COUNT(D559:D576)*2</f>
        <v>36</v>
      </c>
    </row>
    <row r="559" spans="1:9" ht="60" customHeight="1">
      <c r="A559" s="43" t="s">
        <v>283</v>
      </c>
      <c r="B559" s="49" t="s">
        <v>2148</v>
      </c>
      <c r="C559" s="54" t="s">
        <v>281</v>
      </c>
      <c r="D559" s="46">
        <v>2</v>
      </c>
      <c r="E559" s="13" t="s">
        <v>110</v>
      </c>
      <c r="F559" s="21" t="s">
        <v>2147</v>
      </c>
      <c r="G559" s="14"/>
    </row>
    <row r="560" spans="1:9" ht="102.4" customHeight="1">
      <c r="A560" s="43"/>
      <c r="B560" s="49"/>
      <c r="C560" s="29" t="s">
        <v>279</v>
      </c>
      <c r="D560" s="46">
        <v>2</v>
      </c>
      <c r="E560" s="13" t="s">
        <v>110</v>
      </c>
      <c r="F560" s="21" t="s">
        <v>2146</v>
      </c>
      <c r="G560" s="14"/>
    </row>
    <row r="561" spans="1:7" ht="42.75" customHeight="1">
      <c r="A561" s="43"/>
      <c r="B561" s="49"/>
      <c r="C561" s="16" t="s">
        <v>2145</v>
      </c>
      <c r="D561" s="46">
        <v>2</v>
      </c>
      <c r="E561" s="13" t="s">
        <v>110</v>
      </c>
      <c r="F561" s="24" t="s">
        <v>276</v>
      </c>
      <c r="G561" s="14"/>
    </row>
    <row r="562" spans="1:7" ht="49.5" customHeight="1">
      <c r="A562" s="43"/>
      <c r="B562" s="49"/>
      <c r="C562" s="16" t="s">
        <v>275</v>
      </c>
      <c r="D562" s="46">
        <v>2</v>
      </c>
      <c r="E562" s="13" t="s">
        <v>110</v>
      </c>
      <c r="F562" s="29" t="s">
        <v>274</v>
      </c>
      <c r="G562" s="14"/>
    </row>
    <row r="563" spans="1:7" ht="39.75" customHeight="1">
      <c r="A563" s="43"/>
      <c r="B563" s="49"/>
      <c r="C563" s="29" t="s">
        <v>273</v>
      </c>
      <c r="D563" s="46">
        <v>2</v>
      </c>
      <c r="E563" s="13" t="s">
        <v>110</v>
      </c>
      <c r="F563" s="21" t="s">
        <v>272</v>
      </c>
      <c r="G563" s="14"/>
    </row>
    <row r="564" spans="1:7" ht="30" customHeight="1">
      <c r="A564" s="43"/>
      <c r="B564" s="49"/>
      <c r="C564" s="53" t="s">
        <v>271</v>
      </c>
      <c r="D564" s="46">
        <v>2</v>
      </c>
      <c r="E564" s="13" t="s">
        <v>110</v>
      </c>
      <c r="F564" s="21"/>
      <c r="G564" s="214"/>
    </row>
    <row r="565" spans="1:7" ht="75" customHeight="1">
      <c r="A565" s="43" t="s">
        <v>270</v>
      </c>
      <c r="B565" s="49" t="s">
        <v>269</v>
      </c>
      <c r="C565" s="52" t="s">
        <v>2144</v>
      </c>
      <c r="D565" s="46">
        <v>2</v>
      </c>
      <c r="E565" s="50" t="s">
        <v>223</v>
      </c>
      <c r="F565" s="16" t="s">
        <v>2143</v>
      </c>
      <c r="G565" s="23"/>
    </row>
    <row r="566" spans="1:7" ht="30" customHeight="1">
      <c r="A566" s="43"/>
      <c r="B566" s="49"/>
      <c r="C566" s="22" t="s">
        <v>266</v>
      </c>
      <c r="D566" s="46">
        <v>2</v>
      </c>
      <c r="E566" s="50" t="s">
        <v>223</v>
      </c>
      <c r="F566" s="16" t="s">
        <v>2142</v>
      </c>
      <c r="G566" s="23"/>
    </row>
    <row r="567" spans="1:7" ht="45" customHeight="1">
      <c r="A567" s="43"/>
      <c r="B567" s="49"/>
      <c r="C567" s="22" t="s">
        <v>1479</v>
      </c>
      <c r="D567" s="46">
        <v>2</v>
      </c>
      <c r="E567" s="50" t="s">
        <v>223</v>
      </c>
      <c r="F567" s="16" t="s">
        <v>2141</v>
      </c>
      <c r="G567" s="23"/>
    </row>
    <row r="568" spans="1:7" ht="45" customHeight="1">
      <c r="A568" s="43"/>
      <c r="B568" s="49"/>
      <c r="C568" s="21" t="s">
        <v>2140</v>
      </c>
      <c r="D568" s="46">
        <v>2</v>
      </c>
      <c r="E568" s="50" t="s">
        <v>223</v>
      </c>
      <c r="F568" s="16"/>
      <c r="G568" s="23"/>
    </row>
    <row r="569" spans="1:7" ht="45" customHeight="1">
      <c r="A569" s="43"/>
      <c r="B569" s="49"/>
      <c r="C569" s="29" t="s">
        <v>1478</v>
      </c>
      <c r="D569" s="46">
        <v>2</v>
      </c>
      <c r="E569" s="50" t="s">
        <v>223</v>
      </c>
      <c r="F569" s="16"/>
      <c r="G569" s="23"/>
    </row>
    <row r="570" spans="1:7" ht="45" customHeight="1">
      <c r="A570" s="43"/>
      <c r="B570" s="49"/>
      <c r="C570" s="29" t="s">
        <v>264</v>
      </c>
      <c r="D570" s="46">
        <v>2</v>
      </c>
      <c r="E570" s="50" t="s">
        <v>223</v>
      </c>
      <c r="F570" s="16"/>
      <c r="G570" s="23"/>
    </row>
    <row r="571" spans="1:7" ht="45" customHeight="1">
      <c r="A571" s="43"/>
      <c r="B571" s="49"/>
      <c r="C571" s="21" t="s">
        <v>2139</v>
      </c>
      <c r="D571" s="46">
        <v>2</v>
      </c>
      <c r="E571" s="50" t="s">
        <v>223</v>
      </c>
      <c r="F571" s="24"/>
      <c r="G571" s="23"/>
    </row>
    <row r="572" spans="1:7" ht="45" customHeight="1">
      <c r="A572" s="43"/>
      <c r="B572" s="49"/>
      <c r="C572" s="22" t="s">
        <v>1838</v>
      </c>
      <c r="D572" s="46">
        <v>2</v>
      </c>
      <c r="E572" s="53" t="s">
        <v>223</v>
      </c>
      <c r="F572" s="16" t="s">
        <v>1480</v>
      </c>
      <c r="G572" s="108"/>
    </row>
    <row r="573" spans="1:7" ht="45" customHeight="1">
      <c r="A573" s="43"/>
      <c r="B573" s="49"/>
      <c r="C573" s="21" t="s">
        <v>2138</v>
      </c>
      <c r="D573" s="46">
        <v>2</v>
      </c>
      <c r="E573" s="29" t="s">
        <v>1597</v>
      </c>
      <c r="F573" s="29"/>
      <c r="G573" s="108"/>
    </row>
    <row r="574" spans="1:7" ht="45" customHeight="1">
      <c r="A574" s="43"/>
      <c r="B574" s="49"/>
      <c r="C574" s="21" t="s">
        <v>2137</v>
      </c>
      <c r="D574" s="46">
        <v>2</v>
      </c>
      <c r="E574" s="29" t="s">
        <v>1597</v>
      </c>
      <c r="F574" s="21"/>
      <c r="G574" s="14"/>
    </row>
    <row r="575" spans="1:7" ht="45" customHeight="1">
      <c r="A575" s="43"/>
      <c r="B575" s="49"/>
      <c r="C575" s="21" t="s">
        <v>2136</v>
      </c>
      <c r="D575" s="46">
        <v>2</v>
      </c>
      <c r="E575" s="29" t="s">
        <v>1597</v>
      </c>
      <c r="F575" s="21"/>
      <c r="G575" s="14"/>
    </row>
    <row r="576" spans="1:7" ht="45" customHeight="1">
      <c r="A576" s="43"/>
      <c r="B576" s="49"/>
      <c r="C576" s="21" t="s">
        <v>1477</v>
      </c>
      <c r="D576" s="46">
        <v>2</v>
      </c>
      <c r="E576" s="13" t="s">
        <v>779</v>
      </c>
      <c r="F576" s="21" t="s">
        <v>1476</v>
      </c>
      <c r="G576" s="14"/>
    </row>
    <row r="577" spans="1:9" ht="40.15" customHeight="1">
      <c r="A577" s="322" t="s">
        <v>263</v>
      </c>
      <c r="B577" s="879" t="s">
        <v>262</v>
      </c>
      <c r="C577" s="880"/>
      <c r="D577" s="880"/>
      <c r="E577" s="880"/>
      <c r="F577" s="880"/>
      <c r="G577" s="881"/>
      <c r="H577" s="11">
        <f>SUM(D578:D595)</f>
        <v>36</v>
      </c>
      <c r="I577" s="11">
        <f>COUNT(D578:D595)*2</f>
        <v>36</v>
      </c>
    </row>
    <row r="578" spans="1:9" ht="45" customHeight="1">
      <c r="A578" s="43" t="s">
        <v>261</v>
      </c>
      <c r="B578" s="16" t="s">
        <v>260</v>
      </c>
      <c r="C578" s="21" t="s">
        <v>259</v>
      </c>
      <c r="D578" s="15">
        <v>2</v>
      </c>
      <c r="E578" s="13" t="s">
        <v>156</v>
      </c>
      <c r="F578" s="21" t="s">
        <v>2135</v>
      </c>
      <c r="G578" s="15"/>
    </row>
    <row r="579" spans="1:9" ht="15" customHeight="1">
      <c r="A579" s="43"/>
      <c r="B579" s="16"/>
      <c r="C579" s="21" t="s">
        <v>2134</v>
      </c>
      <c r="D579" s="15">
        <v>2</v>
      </c>
      <c r="E579" s="13" t="s">
        <v>156</v>
      </c>
      <c r="F579"/>
      <c r="G579" s="15"/>
    </row>
    <row r="580" spans="1:9" ht="30" customHeight="1">
      <c r="A580" s="43"/>
      <c r="B580" s="16"/>
      <c r="C580" s="21" t="s">
        <v>1475</v>
      </c>
      <c r="D580" s="15">
        <v>2</v>
      </c>
      <c r="E580" s="13" t="s">
        <v>156</v>
      </c>
      <c r="F580" s="24"/>
      <c r="G580" s="15"/>
    </row>
    <row r="581" spans="1:9" ht="30" customHeight="1">
      <c r="A581" s="43"/>
      <c r="B581" s="16"/>
      <c r="C581" s="35" t="s">
        <v>2133</v>
      </c>
      <c r="D581" s="15">
        <v>2</v>
      </c>
      <c r="E581" s="13" t="s">
        <v>156</v>
      </c>
      <c r="F581" s="21"/>
      <c r="G581" s="15"/>
    </row>
    <row r="582" spans="1:9" ht="46.5" customHeight="1">
      <c r="A582" s="43"/>
      <c r="B582" s="16"/>
      <c r="C582" s="21" t="s">
        <v>2132</v>
      </c>
      <c r="D582" s="15">
        <v>2</v>
      </c>
      <c r="E582" s="13" t="s">
        <v>156</v>
      </c>
      <c r="F582" s="21"/>
      <c r="G582" s="15"/>
    </row>
    <row r="583" spans="1:9" ht="45" customHeight="1">
      <c r="A583" s="43" t="s">
        <v>255</v>
      </c>
      <c r="B583" s="49" t="s">
        <v>254</v>
      </c>
      <c r="C583" s="22" t="s">
        <v>253</v>
      </c>
      <c r="D583" s="15">
        <v>2</v>
      </c>
      <c r="E583" s="13" t="s">
        <v>223</v>
      </c>
      <c r="F583" s="29" t="s">
        <v>1473</v>
      </c>
      <c r="G583" s="15"/>
    </row>
    <row r="584" spans="1:9" ht="45" customHeight="1">
      <c r="A584" s="43"/>
      <c r="B584" s="49"/>
      <c r="C584" s="22" t="s">
        <v>251</v>
      </c>
      <c r="D584" s="15">
        <v>2</v>
      </c>
      <c r="E584" s="13" t="s">
        <v>223</v>
      </c>
      <c r="F584" s="29" t="s">
        <v>250</v>
      </c>
      <c r="G584" s="15"/>
    </row>
    <row r="585" spans="1:9" ht="45" customHeight="1">
      <c r="A585" s="43" t="s">
        <v>249</v>
      </c>
      <c r="B585" s="49" t="s">
        <v>248</v>
      </c>
      <c r="C585" s="22" t="s">
        <v>247</v>
      </c>
      <c r="D585" s="15">
        <v>2</v>
      </c>
      <c r="E585" s="13" t="s">
        <v>106</v>
      </c>
      <c r="F585" s="12"/>
      <c r="G585" s="15"/>
    </row>
    <row r="586" spans="1:9" ht="15" customHeight="1">
      <c r="A586" s="43"/>
      <c r="B586" s="49"/>
      <c r="C586" s="22" t="s">
        <v>246</v>
      </c>
      <c r="D586" s="15">
        <v>2</v>
      </c>
      <c r="E586" s="13" t="s">
        <v>106</v>
      </c>
      <c r="F586" s="12"/>
      <c r="G586" s="15"/>
    </row>
    <row r="587" spans="1:9" ht="45" customHeight="1">
      <c r="A587" s="43"/>
      <c r="B587" s="49"/>
      <c r="C587" s="16" t="s">
        <v>245</v>
      </c>
      <c r="D587" s="15">
        <v>2</v>
      </c>
      <c r="E587" s="13" t="s">
        <v>106</v>
      </c>
      <c r="F587" s="12"/>
      <c r="G587" s="15"/>
    </row>
    <row r="588" spans="1:9" ht="45" customHeight="1">
      <c r="A588" s="43"/>
      <c r="B588" s="49"/>
      <c r="C588" s="22" t="s">
        <v>244</v>
      </c>
      <c r="D588" s="15">
        <v>2</v>
      </c>
      <c r="E588" s="13" t="s">
        <v>223</v>
      </c>
      <c r="F588" s="12"/>
      <c r="G588" s="15"/>
    </row>
    <row r="589" spans="1:9" ht="30" customHeight="1">
      <c r="A589" s="43"/>
      <c r="B589" s="49"/>
      <c r="C589" s="22" t="s">
        <v>242</v>
      </c>
      <c r="D589" s="15">
        <v>2</v>
      </c>
      <c r="E589" s="13" t="s">
        <v>223</v>
      </c>
      <c r="F589" s="12"/>
      <c r="G589" s="15"/>
    </row>
    <row r="590" spans="1:9" ht="30" customHeight="1">
      <c r="A590" s="43"/>
      <c r="B590" s="49"/>
      <c r="C590" s="22" t="s">
        <v>1471</v>
      </c>
      <c r="D590" s="15">
        <v>2</v>
      </c>
      <c r="E590" s="13" t="s">
        <v>223</v>
      </c>
      <c r="F590" s="12"/>
      <c r="G590" s="15"/>
    </row>
    <row r="591" spans="1:9" ht="30" customHeight="1">
      <c r="A591" s="43"/>
      <c r="B591" s="49"/>
      <c r="C591" s="22" t="s">
        <v>1470</v>
      </c>
      <c r="D591" s="15">
        <v>2</v>
      </c>
      <c r="E591" s="13" t="s">
        <v>106</v>
      </c>
      <c r="F591" s="12"/>
      <c r="G591" s="15"/>
    </row>
    <row r="592" spans="1:9" ht="30" customHeight="1">
      <c r="A592" s="43"/>
      <c r="B592" s="49"/>
      <c r="C592" s="22" t="s">
        <v>1469</v>
      </c>
      <c r="D592" s="15">
        <v>2</v>
      </c>
      <c r="E592" s="13" t="s">
        <v>156</v>
      </c>
      <c r="F592" s="12"/>
      <c r="G592" s="15"/>
    </row>
    <row r="593" spans="1:9" ht="30" customHeight="1">
      <c r="A593" s="43" t="s">
        <v>240</v>
      </c>
      <c r="B593" s="16" t="s">
        <v>239</v>
      </c>
      <c r="C593" s="21" t="s">
        <v>1467</v>
      </c>
      <c r="D593" s="15">
        <v>2</v>
      </c>
      <c r="E593" s="13" t="s">
        <v>223</v>
      </c>
      <c r="F593" s="12"/>
      <c r="G593" s="15"/>
    </row>
    <row r="594" spans="1:9" ht="30" customHeight="1">
      <c r="A594" s="43" t="s">
        <v>238</v>
      </c>
      <c r="B594" s="16" t="s">
        <v>237</v>
      </c>
      <c r="C594" s="12" t="s">
        <v>2131</v>
      </c>
      <c r="D594" s="15">
        <v>2</v>
      </c>
      <c r="E594" s="13" t="s">
        <v>223</v>
      </c>
      <c r="F594" s="12"/>
      <c r="G594" s="15"/>
    </row>
    <row r="595" spans="1:9" ht="30" customHeight="1">
      <c r="A595" s="43"/>
      <c r="B595" s="16"/>
      <c r="C595" s="21" t="s">
        <v>2130</v>
      </c>
      <c r="D595" s="15">
        <v>2</v>
      </c>
      <c r="E595" s="13" t="s">
        <v>106</v>
      </c>
      <c r="F595" s="12"/>
      <c r="G595" s="15"/>
    </row>
    <row r="596" spans="1:9" ht="40.15" customHeight="1">
      <c r="A596" s="322" t="s">
        <v>236</v>
      </c>
      <c r="B596" s="879" t="s">
        <v>235</v>
      </c>
      <c r="C596" s="880"/>
      <c r="D596" s="880"/>
      <c r="E596" s="880"/>
      <c r="F596" s="880"/>
      <c r="G596" s="881"/>
      <c r="H596" s="11">
        <f>SUM(D597:D608)</f>
        <v>24</v>
      </c>
      <c r="I596" s="11">
        <f>COUNT(D597:D608)*2</f>
        <v>24</v>
      </c>
    </row>
    <row r="597" spans="1:9" ht="45" customHeight="1">
      <c r="A597" s="43" t="s">
        <v>234</v>
      </c>
      <c r="B597" s="34" t="s">
        <v>233</v>
      </c>
      <c r="C597" s="54" t="s">
        <v>5289</v>
      </c>
      <c r="D597" s="640">
        <v>2</v>
      </c>
      <c r="E597" s="25" t="s">
        <v>156</v>
      </c>
      <c r="F597" s="54" t="s">
        <v>5229</v>
      </c>
      <c r="G597" s="15"/>
    </row>
    <row r="598" spans="1:9" ht="30" customHeight="1">
      <c r="A598" s="43"/>
      <c r="B598" s="34"/>
      <c r="C598" s="54" t="s">
        <v>5290</v>
      </c>
      <c r="D598" s="640">
        <v>2</v>
      </c>
      <c r="E598" s="25" t="s">
        <v>223</v>
      </c>
      <c r="F598" s="29" t="s">
        <v>5233</v>
      </c>
      <c r="G598" s="15"/>
    </row>
    <row r="599" spans="1:9" ht="45" customHeight="1">
      <c r="A599" s="43"/>
      <c r="B599" s="34"/>
      <c r="C599" s="54" t="s">
        <v>5232</v>
      </c>
      <c r="D599" s="640">
        <v>2</v>
      </c>
      <c r="E599" s="25" t="s">
        <v>156</v>
      </c>
      <c r="F599" s="29" t="s">
        <v>5234</v>
      </c>
      <c r="G599" s="15"/>
    </row>
    <row r="600" spans="1:9" ht="45" customHeight="1">
      <c r="A600" s="43"/>
      <c r="B600" s="34"/>
      <c r="C600" s="54" t="s">
        <v>230</v>
      </c>
      <c r="D600" s="640">
        <v>2</v>
      </c>
      <c r="E600" s="25" t="s">
        <v>156</v>
      </c>
      <c r="F600" s="54" t="s">
        <v>5235</v>
      </c>
      <c r="G600" s="15"/>
    </row>
    <row r="601" spans="1:9" ht="45" customHeight="1">
      <c r="A601" s="43"/>
      <c r="B601" s="34"/>
      <c r="C601" s="22" t="s">
        <v>229</v>
      </c>
      <c r="D601" s="680">
        <v>2</v>
      </c>
      <c r="E601" s="13" t="s">
        <v>156</v>
      </c>
      <c r="F601" s="13"/>
      <c r="G601" s="15"/>
    </row>
    <row r="602" spans="1:9" ht="31.5" customHeight="1">
      <c r="A602" s="43" t="s">
        <v>228</v>
      </c>
      <c r="B602" s="34" t="s">
        <v>227</v>
      </c>
      <c r="C602" s="54" t="s">
        <v>5291</v>
      </c>
      <c r="D602" s="640">
        <v>2</v>
      </c>
      <c r="E602" s="25" t="s">
        <v>156</v>
      </c>
      <c r="F602" s="22" t="s">
        <v>5292</v>
      </c>
      <c r="G602" s="15"/>
    </row>
    <row r="603" spans="1:9" ht="30" customHeight="1">
      <c r="A603" s="43"/>
      <c r="B603" s="34"/>
      <c r="C603" s="54" t="s">
        <v>5293</v>
      </c>
      <c r="D603" s="640">
        <v>2</v>
      </c>
      <c r="E603" s="25" t="s">
        <v>223</v>
      </c>
      <c r="F603" s="22" t="s">
        <v>5294</v>
      </c>
      <c r="G603" s="15"/>
    </row>
    <row r="604" spans="1:9" ht="30" customHeight="1">
      <c r="A604" s="43"/>
      <c r="B604" s="34"/>
      <c r="C604" s="22" t="s">
        <v>5239</v>
      </c>
      <c r="D604" s="684">
        <v>2</v>
      </c>
      <c r="E604" s="13" t="s">
        <v>156</v>
      </c>
      <c r="F604" s="22" t="s">
        <v>5240</v>
      </c>
      <c r="G604" s="15"/>
    </row>
    <row r="605" spans="1:9" ht="31.5" customHeight="1">
      <c r="A605" s="43" t="s">
        <v>219</v>
      </c>
      <c r="B605" s="34" t="s">
        <v>218</v>
      </c>
      <c r="C605" s="22" t="s">
        <v>217</v>
      </c>
      <c r="D605" s="680">
        <v>2</v>
      </c>
      <c r="E605" s="45" t="s">
        <v>118</v>
      </c>
      <c r="F605" s="54" t="s">
        <v>5295</v>
      </c>
      <c r="G605" s="15"/>
    </row>
    <row r="606" spans="1:9" ht="31.5" customHeight="1">
      <c r="A606" s="43"/>
      <c r="B606" s="34"/>
      <c r="C606" s="22" t="s">
        <v>1461</v>
      </c>
      <c r="D606" s="680">
        <v>2</v>
      </c>
      <c r="E606" s="45" t="s">
        <v>110</v>
      </c>
      <c r="F606" s="685" t="s">
        <v>5296</v>
      </c>
      <c r="G606" s="15"/>
    </row>
    <row r="607" spans="1:9" ht="45" customHeight="1">
      <c r="A607" s="172"/>
      <c r="B607" s="12"/>
      <c r="C607" s="22" t="s">
        <v>216</v>
      </c>
      <c r="D607" s="680">
        <v>2</v>
      </c>
      <c r="E607" s="13" t="s">
        <v>110</v>
      </c>
      <c r="F607" s="13"/>
      <c r="G607" s="15"/>
    </row>
    <row r="608" spans="1:9" ht="45" customHeight="1">
      <c r="A608" s="172"/>
      <c r="B608" s="213" t="s">
        <v>282</v>
      </c>
      <c r="C608" s="42" t="s">
        <v>215</v>
      </c>
      <c r="D608" s="680">
        <v>2</v>
      </c>
      <c r="E608" s="13" t="s">
        <v>106</v>
      </c>
      <c r="F608" s="13"/>
      <c r="G608" s="15"/>
    </row>
    <row r="609" spans="1:9" ht="18.75" customHeight="1">
      <c r="A609" s="111"/>
      <c r="B609" s="908" t="s">
        <v>214</v>
      </c>
      <c r="C609" s="878"/>
      <c r="D609" s="878"/>
      <c r="E609" s="878"/>
      <c r="F609" s="878"/>
      <c r="G609" s="878"/>
      <c r="H609" s="11">
        <f>H610+H617+H622+H637+H641+H647+H652+H655+H662</f>
        <v>62</v>
      </c>
      <c r="I609" s="11">
        <f>I610+I617+I622+I637+I641+I647+I652+I655+I662</f>
        <v>62</v>
      </c>
    </row>
    <row r="610" spans="1:9" ht="40.15" customHeight="1">
      <c r="A610" s="320" t="s">
        <v>213</v>
      </c>
      <c r="B610" s="879" t="s">
        <v>212</v>
      </c>
      <c r="C610" s="880"/>
      <c r="D610" s="880"/>
      <c r="E610" s="880"/>
      <c r="F610" s="880"/>
      <c r="G610" s="881"/>
      <c r="H610" s="11">
        <f>SUM(D611)</f>
        <v>2</v>
      </c>
      <c r="I610" s="11">
        <f>COUNT(D611)*2</f>
        <v>2</v>
      </c>
    </row>
    <row r="611" spans="1:9" ht="31.5" customHeight="1">
      <c r="A611" s="27" t="s">
        <v>211</v>
      </c>
      <c r="B611" s="41" t="s">
        <v>210</v>
      </c>
      <c r="C611" s="40" t="s">
        <v>209</v>
      </c>
      <c r="D611" s="23">
        <v>2</v>
      </c>
      <c r="E611" s="25" t="s">
        <v>106</v>
      </c>
      <c r="F611" s="24"/>
      <c r="G611" s="23"/>
    </row>
    <row r="612" spans="1:9" ht="30" hidden="1" customHeight="1">
      <c r="A612" s="39" t="s">
        <v>208</v>
      </c>
      <c r="B612" s="16" t="s">
        <v>207</v>
      </c>
      <c r="C612" s="24"/>
      <c r="D612" s="24"/>
      <c r="E612" s="25"/>
      <c r="F612" s="24"/>
      <c r="G612" s="24"/>
      <c r="H612" s="509"/>
      <c r="I612" s="509"/>
    </row>
    <row r="613" spans="1:9" ht="40.15" hidden="1" customHeight="1">
      <c r="A613" s="324" t="s">
        <v>206</v>
      </c>
      <c r="B613" s="879" t="s">
        <v>205</v>
      </c>
      <c r="C613" s="880"/>
      <c r="D613" s="880"/>
      <c r="E613" s="880"/>
      <c r="F613" s="880"/>
      <c r="G613" s="881"/>
      <c r="H613" s="509"/>
      <c r="I613" s="509"/>
    </row>
    <row r="614" spans="1:9" ht="31.5" hidden="1" customHeight="1">
      <c r="A614" s="39" t="s">
        <v>204</v>
      </c>
      <c r="B614" s="34" t="s">
        <v>203</v>
      </c>
      <c r="C614" s="24"/>
      <c r="D614" s="24"/>
      <c r="E614" s="25"/>
      <c r="F614" s="24"/>
      <c r="G614" s="24"/>
      <c r="H614" s="509"/>
      <c r="I614" s="509"/>
    </row>
    <row r="615" spans="1:9" ht="31.5" hidden="1" customHeight="1">
      <c r="A615" s="39" t="s">
        <v>201</v>
      </c>
      <c r="B615" s="34" t="s">
        <v>200</v>
      </c>
      <c r="C615" s="24"/>
      <c r="D615" s="24"/>
      <c r="E615" s="25"/>
      <c r="F615" s="24"/>
      <c r="G615" s="24"/>
      <c r="H615" s="509"/>
      <c r="I615" s="509"/>
    </row>
    <row r="616" spans="1:9" ht="31.5" hidden="1" customHeight="1">
      <c r="A616" s="39" t="s">
        <v>199</v>
      </c>
      <c r="B616" s="34" t="s">
        <v>198</v>
      </c>
      <c r="C616" s="24"/>
      <c r="D616" s="24"/>
      <c r="E616" s="25"/>
      <c r="F616" s="24"/>
      <c r="G616" s="24"/>
      <c r="H616" s="509"/>
      <c r="I616" s="509"/>
    </row>
    <row r="617" spans="1:9" ht="40.15" customHeight="1">
      <c r="A617" s="322" t="s">
        <v>197</v>
      </c>
      <c r="B617" s="879" t="s">
        <v>196</v>
      </c>
      <c r="C617" s="880"/>
      <c r="D617" s="880"/>
      <c r="E617" s="880"/>
      <c r="F617" s="880"/>
      <c r="G617" s="881"/>
      <c r="H617" s="11">
        <f>SUM(D618:D621)</f>
        <v>6</v>
      </c>
      <c r="I617" s="11">
        <f>COUNT(D618:D621)*2</f>
        <v>6</v>
      </c>
    </row>
    <row r="618" spans="1:9" ht="60" customHeight="1">
      <c r="A618" s="18" t="s">
        <v>195</v>
      </c>
      <c r="B618" s="34" t="s">
        <v>194</v>
      </c>
      <c r="C618" s="38" t="s">
        <v>193</v>
      </c>
      <c r="D618" s="23">
        <v>2</v>
      </c>
      <c r="E618" s="25" t="s">
        <v>106</v>
      </c>
      <c r="F618" s="24"/>
      <c r="G618" s="23"/>
    </row>
    <row r="619" spans="1:9" ht="47.25" hidden="1" customHeight="1">
      <c r="A619" s="20" t="s">
        <v>191</v>
      </c>
      <c r="B619" s="34" t="s">
        <v>190</v>
      </c>
      <c r="C619" s="24"/>
      <c r="D619" s="24"/>
      <c r="E619" s="25"/>
      <c r="F619" s="24"/>
      <c r="G619" s="24"/>
      <c r="H619" s="509"/>
      <c r="I619" s="509"/>
    </row>
    <row r="620" spans="1:9" ht="47.25" customHeight="1">
      <c r="A620" s="18" t="s">
        <v>188</v>
      </c>
      <c r="B620" s="37" t="s">
        <v>187</v>
      </c>
      <c r="C620" s="34" t="s">
        <v>186</v>
      </c>
      <c r="D620" s="23">
        <v>2</v>
      </c>
      <c r="E620" s="25" t="s">
        <v>106</v>
      </c>
      <c r="F620" s="24"/>
      <c r="G620" s="23"/>
    </row>
    <row r="621" spans="1:9" ht="47.25" customHeight="1">
      <c r="A621" s="18"/>
      <c r="C621" s="34" t="s">
        <v>185</v>
      </c>
      <c r="D621" s="23">
        <v>2</v>
      </c>
      <c r="E621" s="25" t="s">
        <v>118</v>
      </c>
      <c r="F621" s="24"/>
      <c r="G621" s="23"/>
    </row>
    <row r="622" spans="1:9" ht="40.15" customHeight="1">
      <c r="A622" s="322" t="s">
        <v>184</v>
      </c>
      <c r="B622" s="879" t="s">
        <v>183</v>
      </c>
      <c r="C622" s="880"/>
      <c r="D622" s="880"/>
      <c r="E622" s="880"/>
      <c r="F622" s="880"/>
      <c r="G622" s="881"/>
      <c r="H622" s="11">
        <f>SUM(D623:D636)</f>
        <v>28</v>
      </c>
      <c r="I622" s="11">
        <f>COUNT(D623:D636)*2</f>
        <v>28</v>
      </c>
    </row>
    <row r="623" spans="1:9" ht="45" customHeight="1">
      <c r="A623" s="18" t="s">
        <v>182</v>
      </c>
      <c r="B623" s="34" t="s">
        <v>181</v>
      </c>
      <c r="C623" s="31" t="s">
        <v>180</v>
      </c>
      <c r="D623" s="23">
        <v>2</v>
      </c>
      <c r="E623" s="25" t="s">
        <v>49</v>
      </c>
      <c r="F623" s="12"/>
      <c r="G623" s="23"/>
    </row>
    <row r="624" spans="1:9" ht="45" customHeight="1">
      <c r="A624" s="18"/>
      <c r="B624" s="34"/>
      <c r="C624" s="22" t="s">
        <v>179</v>
      </c>
      <c r="D624" s="23">
        <v>2</v>
      </c>
      <c r="E624" s="25" t="s">
        <v>178</v>
      </c>
      <c r="F624" s="12"/>
      <c r="G624" s="23"/>
    </row>
    <row r="625" spans="1:9" ht="47.25" customHeight="1">
      <c r="A625" s="18" t="s">
        <v>177</v>
      </c>
      <c r="B625" s="34" t="s">
        <v>176</v>
      </c>
      <c r="C625" s="21" t="s">
        <v>2129</v>
      </c>
      <c r="D625" s="23">
        <v>2</v>
      </c>
      <c r="E625" s="25" t="s">
        <v>49</v>
      </c>
      <c r="F625" s="21" t="s">
        <v>2128</v>
      </c>
      <c r="G625" s="23"/>
    </row>
    <row r="626" spans="1:9" ht="47.25" customHeight="1">
      <c r="A626" s="18"/>
      <c r="B626" s="34"/>
      <c r="C626" s="21" t="s">
        <v>2127</v>
      </c>
      <c r="D626" s="23">
        <v>2</v>
      </c>
      <c r="E626" s="25" t="s">
        <v>49</v>
      </c>
      <c r="F626" s="21"/>
      <c r="G626" s="23"/>
    </row>
    <row r="627" spans="1:9" ht="47.25" customHeight="1">
      <c r="A627" s="18"/>
      <c r="B627" s="34"/>
      <c r="C627" s="21" t="s">
        <v>2126</v>
      </c>
      <c r="D627" s="23">
        <v>2</v>
      </c>
      <c r="E627" s="25" t="s">
        <v>49</v>
      </c>
      <c r="F627" s="21"/>
      <c r="G627" s="23"/>
    </row>
    <row r="628" spans="1:9" ht="47.25" customHeight="1">
      <c r="A628" s="18"/>
      <c r="B628" s="34"/>
      <c r="C628" s="21" t="s">
        <v>2125</v>
      </c>
      <c r="D628" s="23">
        <v>2</v>
      </c>
      <c r="E628" s="25" t="s">
        <v>49</v>
      </c>
      <c r="F628" s="21"/>
      <c r="G628" s="23"/>
    </row>
    <row r="629" spans="1:9" ht="47.25" customHeight="1">
      <c r="A629" s="18"/>
      <c r="B629" s="34"/>
      <c r="C629" s="21" t="s">
        <v>2124</v>
      </c>
      <c r="D629" s="23">
        <v>2</v>
      </c>
      <c r="E629" s="25" t="s">
        <v>49</v>
      </c>
      <c r="F629" s="21"/>
      <c r="G629" s="23"/>
    </row>
    <row r="630" spans="1:9" ht="47.25" customHeight="1">
      <c r="A630" s="18"/>
      <c r="B630" s="34"/>
      <c r="C630" s="21" t="s">
        <v>2123</v>
      </c>
      <c r="D630" s="23">
        <v>2</v>
      </c>
      <c r="E630" s="25" t="s">
        <v>49</v>
      </c>
      <c r="F630" s="21"/>
      <c r="G630" s="23"/>
    </row>
    <row r="631" spans="1:9" ht="47.25" customHeight="1">
      <c r="A631" s="18"/>
      <c r="B631" s="34"/>
      <c r="C631" s="21" t="s">
        <v>2122</v>
      </c>
      <c r="D631" s="23">
        <v>2</v>
      </c>
      <c r="E631" s="25" t="s">
        <v>49</v>
      </c>
      <c r="F631" s="21"/>
      <c r="G631" s="23"/>
    </row>
    <row r="632" spans="1:9" ht="47.25" customHeight="1">
      <c r="A632" s="18"/>
      <c r="B632" s="34"/>
      <c r="C632" s="21" t="s">
        <v>2121</v>
      </c>
      <c r="D632" s="23">
        <v>2</v>
      </c>
      <c r="E632" s="25" t="s">
        <v>49</v>
      </c>
      <c r="F632" s="21"/>
      <c r="G632" s="23"/>
    </row>
    <row r="633" spans="1:9" ht="47.25" customHeight="1">
      <c r="A633" s="18"/>
      <c r="B633" s="34"/>
      <c r="C633" s="21" t="s">
        <v>2120</v>
      </c>
      <c r="D633" s="23">
        <v>2</v>
      </c>
      <c r="E633" s="25" t="s">
        <v>49</v>
      </c>
      <c r="F633" s="21"/>
      <c r="G633" s="23"/>
    </row>
    <row r="634" spans="1:9" ht="47.25" customHeight="1">
      <c r="A634" s="18"/>
      <c r="B634" s="34"/>
      <c r="C634" s="21" t="s">
        <v>2119</v>
      </c>
      <c r="D634" s="23">
        <v>2</v>
      </c>
      <c r="E634" s="25" t="s">
        <v>49</v>
      </c>
      <c r="F634" s="21"/>
      <c r="G634" s="23"/>
    </row>
    <row r="635" spans="1:9" ht="31.5" customHeight="1">
      <c r="A635" s="18" t="s">
        <v>162</v>
      </c>
      <c r="B635" s="34" t="s">
        <v>161</v>
      </c>
      <c r="C635" s="21" t="s">
        <v>1661</v>
      </c>
      <c r="D635" s="23">
        <v>2</v>
      </c>
      <c r="E635" s="25" t="s">
        <v>106</v>
      </c>
      <c r="F635" s="12"/>
      <c r="G635" s="23"/>
    </row>
    <row r="636" spans="1:9" ht="31.5" customHeight="1">
      <c r="A636" s="18" t="s">
        <v>159</v>
      </c>
      <c r="B636" s="34" t="s">
        <v>158</v>
      </c>
      <c r="C636" s="35" t="s">
        <v>2118</v>
      </c>
      <c r="D636" s="23">
        <v>2</v>
      </c>
      <c r="E636" s="25" t="s">
        <v>156</v>
      </c>
      <c r="F636" s="21" t="s">
        <v>2117</v>
      </c>
      <c r="G636" s="23"/>
    </row>
    <row r="637" spans="1:9" ht="40.15" customHeight="1">
      <c r="A637" s="322" t="s">
        <v>154</v>
      </c>
      <c r="B637" s="879" t="s">
        <v>153</v>
      </c>
      <c r="C637" s="880"/>
      <c r="D637" s="880"/>
      <c r="E637" s="880"/>
      <c r="F637" s="880"/>
      <c r="G637" s="881"/>
      <c r="H637" s="11">
        <f>SUM(D638:D640)</f>
        <v>6</v>
      </c>
      <c r="I637" s="11">
        <f>COUNT(B638:G641)*2</f>
        <v>6</v>
      </c>
    </row>
    <row r="638" spans="1:9" ht="30" customHeight="1">
      <c r="A638" s="18" t="s">
        <v>152</v>
      </c>
      <c r="B638" s="34" t="s">
        <v>151</v>
      </c>
      <c r="C638" s="21" t="s">
        <v>150</v>
      </c>
      <c r="D638" s="23">
        <v>2</v>
      </c>
      <c r="E638" s="25" t="s">
        <v>106</v>
      </c>
      <c r="F638" s="24"/>
      <c r="G638" s="23"/>
    </row>
    <row r="639" spans="1:9" ht="47.25" customHeight="1">
      <c r="A639" s="18" t="s">
        <v>149</v>
      </c>
      <c r="B639" s="34" t="s">
        <v>148</v>
      </c>
      <c r="C639" s="29" t="s">
        <v>147</v>
      </c>
      <c r="D639" s="23">
        <v>2</v>
      </c>
      <c r="E639" s="25" t="s">
        <v>106</v>
      </c>
      <c r="F639" s="24"/>
      <c r="G639" s="23"/>
    </row>
    <row r="640" spans="1:9" ht="31.5" customHeight="1">
      <c r="A640" s="18" t="s">
        <v>146</v>
      </c>
      <c r="B640" s="34" t="s">
        <v>145</v>
      </c>
      <c r="C640" s="22" t="s">
        <v>144</v>
      </c>
      <c r="D640" s="23">
        <v>2</v>
      </c>
      <c r="E640" s="25" t="s">
        <v>106</v>
      </c>
      <c r="F640" s="24"/>
      <c r="G640" s="23"/>
    </row>
    <row r="641" spans="1:9" ht="40.15" customHeight="1">
      <c r="A641" s="322" t="s">
        <v>143</v>
      </c>
      <c r="B641" s="879" t="s">
        <v>142</v>
      </c>
      <c r="C641" s="880"/>
      <c r="D641" s="880"/>
      <c r="E641" s="880"/>
      <c r="F641" s="880"/>
      <c r="G641" s="881"/>
      <c r="H641" s="11">
        <f>SUM(D642:D646)</f>
        <v>8</v>
      </c>
      <c r="I641" s="11">
        <f>COUNT(D642:D646)*2</f>
        <v>8</v>
      </c>
    </row>
    <row r="642" spans="1:9" ht="45" customHeight="1">
      <c r="A642" s="18" t="s">
        <v>141</v>
      </c>
      <c r="B642" s="28" t="s">
        <v>140</v>
      </c>
      <c r="C642" s="29" t="s">
        <v>139</v>
      </c>
      <c r="D642" s="23">
        <v>2</v>
      </c>
      <c r="E642" s="25" t="s">
        <v>120</v>
      </c>
      <c r="F642" s="24"/>
      <c r="G642" s="23"/>
    </row>
    <row r="643" spans="1:9" ht="31.5" hidden="1" customHeight="1">
      <c r="A643" s="20" t="s">
        <v>138</v>
      </c>
      <c r="B643" s="28" t="s">
        <v>137</v>
      </c>
      <c r="C643" s="35"/>
      <c r="D643" s="24"/>
      <c r="E643" s="25"/>
      <c r="F643" s="24"/>
      <c r="G643" s="24"/>
      <c r="H643" s="509"/>
      <c r="I643" s="509"/>
    </row>
    <row r="644" spans="1:9" ht="47.25" customHeight="1">
      <c r="A644" s="18" t="s">
        <v>134</v>
      </c>
      <c r="B644" s="32" t="s">
        <v>133</v>
      </c>
      <c r="C644" s="31" t="s">
        <v>132</v>
      </c>
      <c r="D644" s="23">
        <v>2</v>
      </c>
      <c r="E644" s="25" t="s">
        <v>120</v>
      </c>
      <c r="F644" s="24"/>
      <c r="G644" s="23"/>
    </row>
    <row r="645" spans="1:9" ht="47.25" customHeight="1">
      <c r="A645" s="18" t="s">
        <v>131</v>
      </c>
      <c r="B645" s="28" t="s">
        <v>130</v>
      </c>
      <c r="C645" s="188" t="s">
        <v>129</v>
      </c>
      <c r="D645" s="23">
        <v>2</v>
      </c>
      <c r="E645" s="25" t="s">
        <v>120</v>
      </c>
      <c r="F645" s="24"/>
      <c r="G645" s="23"/>
    </row>
    <row r="646" spans="1:9" ht="47.25" customHeight="1">
      <c r="A646" s="18" t="s">
        <v>128</v>
      </c>
      <c r="B646" s="28" t="s">
        <v>127</v>
      </c>
      <c r="C646" s="29" t="s">
        <v>126</v>
      </c>
      <c r="D646" s="23">
        <v>2</v>
      </c>
      <c r="E646" s="25" t="s">
        <v>120</v>
      </c>
      <c r="F646" s="24"/>
      <c r="G646" s="23"/>
    </row>
    <row r="647" spans="1:9" ht="40.15" customHeight="1">
      <c r="A647" s="322" t="s">
        <v>125</v>
      </c>
      <c r="B647" s="704" t="s">
        <v>5134</v>
      </c>
      <c r="C647" s="979"/>
      <c r="D647" s="738"/>
      <c r="E647" s="705"/>
      <c r="F647" s="979"/>
      <c r="G647" s="706"/>
      <c r="H647" s="11">
        <f>SUM(D649:D651)</f>
        <v>6</v>
      </c>
      <c r="I647" s="11">
        <f>COUNT(D649:D651)*2</f>
        <v>6</v>
      </c>
    </row>
    <row r="648" spans="1:9" ht="15.75" hidden="1" customHeight="1">
      <c r="A648" s="20" t="s">
        <v>123</v>
      </c>
      <c r="B648" s="28" t="s">
        <v>122</v>
      </c>
      <c r="C648" s="24"/>
      <c r="D648" s="24"/>
      <c r="E648" s="25"/>
      <c r="F648" s="24"/>
      <c r="G648" s="24"/>
      <c r="H648" s="509"/>
      <c r="I648" s="509"/>
    </row>
    <row r="649" spans="1:9" ht="63" customHeight="1">
      <c r="A649" s="298" t="s">
        <v>117</v>
      </c>
      <c r="B649" s="29" t="s">
        <v>5144</v>
      </c>
      <c r="C649" s="54" t="s">
        <v>5145</v>
      </c>
      <c r="D649" s="686">
        <v>2</v>
      </c>
      <c r="E649" s="25" t="s">
        <v>106</v>
      </c>
      <c r="F649" s="687" t="s">
        <v>5146</v>
      </c>
      <c r="G649" s="36"/>
    </row>
    <row r="650" spans="1:9" ht="47.25" customHeight="1">
      <c r="A650" s="298" t="s">
        <v>5147</v>
      </c>
      <c r="B650" s="29" t="s">
        <v>5148</v>
      </c>
      <c r="C650" s="54" t="s">
        <v>5149</v>
      </c>
      <c r="D650" s="686">
        <v>2</v>
      </c>
      <c r="E650" s="25" t="s">
        <v>106</v>
      </c>
      <c r="F650" s="687" t="s">
        <v>5150</v>
      </c>
      <c r="G650" s="36"/>
    </row>
    <row r="651" spans="1:9" ht="31.5" customHeight="1">
      <c r="A651" s="298" t="s">
        <v>5155</v>
      </c>
      <c r="B651" s="29" t="s">
        <v>5156</v>
      </c>
      <c r="C651" s="29" t="s">
        <v>5157</v>
      </c>
      <c r="D651" s="674">
        <v>2</v>
      </c>
      <c r="E651" s="25" t="s">
        <v>106</v>
      </c>
      <c r="F651" s="663" t="s">
        <v>5297</v>
      </c>
      <c r="G651" s="36"/>
    </row>
    <row r="652" spans="1:9" ht="40.15" customHeight="1">
      <c r="A652" s="322" t="s">
        <v>116</v>
      </c>
      <c r="B652" s="737" t="s">
        <v>115</v>
      </c>
      <c r="C652" s="738"/>
      <c r="D652" s="738"/>
      <c r="E652" s="738"/>
      <c r="F652" s="738"/>
      <c r="G652" s="739"/>
      <c r="H652" s="11">
        <f>SUM(D653:D654)</f>
        <v>4</v>
      </c>
      <c r="I652" s="11">
        <f>COUNT(D653:D654)*2</f>
        <v>4</v>
      </c>
    </row>
    <row r="653" spans="1:9" ht="31.5" customHeight="1">
      <c r="A653" s="18" t="s">
        <v>114</v>
      </c>
      <c r="B653" s="112" t="s">
        <v>113</v>
      </c>
      <c r="C653" s="22" t="s">
        <v>5242</v>
      </c>
      <c r="D653" s="640">
        <v>2</v>
      </c>
      <c r="E653" s="25" t="s">
        <v>110</v>
      </c>
      <c r="F653" s="22" t="s">
        <v>5243</v>
      </c>
      <c r="G653" s="36"/>
    </row>
    <row r="654" spans="1:9" ht="31.5" customHeight="1">
      <c r="A654" s="18" t="s">
        <v>108</v>
      </c>
      <c r="B654" s="112" t="s">
        <v>107</v>
      </c>
      <c r="C654" s="22" t="s">
        <v>5313</v>
      </c>
      <c r="D654" s="640">
        <v>2</v>
      </c>
      <c r="E654" s="110" t="s">
        <v>106</v>
      </c>
      <c r="F654" s="22" t="s">
        <v>5260</v>
      </c>
      <c r="G654" s="36"/>
    </row>
    <row r="655" spans="1:9" ht="31.5" hidden="1" customHeight="1">
      <c r="A655" s="611" t="s">
        <v>5160</v>
      </c>
      <c r="B655" s="753" t="s">
        <v>5244</v>
      </c>
      <c r="C655" s="754"/>
      <c r="D655" s="754"/>
      <c r="E655" s="754"/>
      <c r="F655" s="754"/>
      <c r="G655" s="760"/>
      <c r="H655" s="509">
        <f>SUM(D656:D661)</f>
        <v>0</v>
      </c>
      <c r="I655" s="509">
        <f>COUNT(D656:D661)*2</f>
        <v>0</v>
      </c>
    </row>
    <row r="656" spans="1:9" ht="31.5" hidden="1" customHeight="1">
      <c r="A656" s="611" t="s">
        <v>5162</v>
      </c>
      <c r="B656" s="21" t="s">
        <v>5163</v>
      </c>
      <c r="C656" s="21"/>
      <c r="D656" s="613"/>
      <c r="E656" s="21"/>
      <c r="F656" s="21"/>
      <c r="G656" s="21"/>
      <c r="H656" s="509"/>
      <c r="I656" s="509"/>
    </row>
    <row r="657" spans="1:9" ht="31.5" hidden="1" customHeight="1">
      <c r="A657" s="611" t="s">
        <v>5166</v>
      </c>
      <c r="B657" s="21" t="s">
        <v>5167</v>
      </c>
      <c r="C657" s="21"/>
      <c r="D657" s="613"/>
      <c r="E657" s="21"/>
      <c r="F657" s="21"/>
      <c r="G657" s="21"/>
      <c r="H657" s="509"/>
      <c r="I657" s="509"/>
    </row>
    <row r="658" spans="1:9" ht="31.5" hidden="1" customHeight="1">
      <c r="A658" s="611" t="s">
        <v>5170</v>
      </c>
      <c r="B658" s="21" t="s">
        <v>5171</v>
      </c>
      <c r="C658" s="21"/>
      <c r="D658" s="613"/>
      <c r="E658" s="21"/>
      <c r="F658" s="21"/>
      <c r="G658" s="21"/>
      <c r="H658" s="509"/>
      <c r="I658" s="509"/>
    </row>
    <row r="659" spans="1:9" ht="31.5" hidden="1" customHeight="1">
      <c r="A659" s="611" t="s">
        <v>5174</v>
      </c>
      <c r="B659" s="21" t="s">
        <v>5175</v>
      </c>
      <c r="C659" s="21"/>
      <c r="D659" s="613"/>
      <c r="E659" s="21"/>
      <c r="F659" s="21"/>
      <c r="G659" s="21"/>
      <c r="H659" s="509"/>
      <c r="I659" s="509"/>
    </row>
    <row r="660" spans="1:9" ht="31.5" hidden="1" customHeight="1">
      <c r="A660" s="611" t="s">
        <v>5178</v>
      </c>
      <c r="B660" s="21" t="s">
        <v>5179</v>
      </c>
      <c r="C660" s="21"/>
      <c r="D660" s="613"/>
      <c r="E660" s="21"/>
      <c r="F660" s="21"/>
      <c r="G660" s="21"/>
      <c r="H660" s="509"/>
      <c r="I660" s="509"/>
    </row>
    <row r="661" spans="1:9" ht="31.5" hidden="1" customHeight="1">
      <c r="A661" s="611" t="s">
        <v>5182</v>
      </c>
      <c r="B661" s="21" t="s">
        <v>5183</v>
      </c>
      <c r="C661" s="21"/>
      <c r="D661" s="613"/>
      <c r="E661" s="21"/>
      <c r="F661" s="21"/>
      <c r="G661" s="21"/>
      <c r="H661" s="509"/>
      <c r="I661" s="509"/>
    </row>
    <row r="662" spans="1:9" ht="31.5" customHeight="1">
      <c r="A662" s="482" t="s">
        <v>5186</v>
      </c>
      <c r="B662" s="761" t="s">
        <v>5187</v>
      </c>
      <c r="C662" s="982"/>
      <c r="D662" s="762"/>
      <c r="E662" s="762"/>
      <c r="F662" s="982"/>
      <c r="G662" s="829"/>
      <c r="H662" s="11">
        <f>SUM(D663:D672)</f>
        <v>2</v>
      </c>
      <c r="I662" s="11">
        <f>COUNT(D663:D672)*2</f>
        <v>2</v>
      </c>
    </row>
    <row r="663" spans="1:9" ht="31.5" hidden="1" customHeight="1">
      <c r="A663" s="611" t="s">
        <v>5245</v>
      </c>
      <c r="B663" s="21" t="s">
        <v>5189</v>
      </c>
      <c r="C663" s="639"/>
      <c r="D663" s="630"/>
      <c r="E663" s="630"/>
      <c r="F663" s="639"/>
      <c r="G663" s="630"/>
      <c r="H663" s="509"/>
      <c r="I663" s="509"/>
    </row>
    <row r="664" spans="1:9" ht="31.5" hidden="1" customHeight="1">
      <c r="A664" s="611" t="s">
        <v>5246</v>
      </c>
      <c r="B664" s="21" t="s">
        <v>5193</v>
      </c>
      <c r="C664" s="639"/>
      <c r="D664" s="630"/>
      <c r="E664" s="630"/>
      <c r="F664" s="639"/>
      <c r="G664" s="630"/>
      <c r="H664" s="509"/>
      <c r="I664" s="509"/>
    </row>
    <row r="665" spans="1:9" ht="31.5" hidden="1" customHeight="1">
      <c r="A665" s="611" t="s">
        <v>5247</v>
      </c>
      <c r="B665" s="21" t="s">
        <v>5197</v>
      </c>
      <c r="C665" s="639"/>
      <c r="D665" s="630"/>
      <c r="E665" s="630"/>
      <c r="F665" s="639"/>
      <c r="G665" s="630"/>
      <c r="H665" s="509"/>
      <c r="I665" s="509"/>
    </row>
    <row r="666" spans="1:9" ht="31.5" hidden="1" customHeight="1">
      <c r="A666" s="611" t="s">
        <v>5248</v>
      </c>
      <c r="B666" s="21" t="s">
        <v>5201</v>
      </c>
      <c r="C666" s="639"/>
      <c r="D666" s="630"/>
      <c r="E666" s="630"/>
      <c r="F666" s="639"/>
      <c r="G666" s="630"/>
      <c r="H666" s="509"/>
      <c r="I666" s="509"/>
    </row>
    <row r="667" spans="1:9" ht="31.5" hidden="1" customHeight="1">
      <c r="A667" s="611" t="s">
        <v>5249</v>
      </c>
      <c r="B667" s="21" t="s">
        <v>5205</v>
      </c>
      <c r="C667" s="639"/>
      <c r="D667" s="630"/>
      <c r="E667" s="630"/>
      <c r="F667" s="639"/>
      <c r="G667" s="630"/>
      <c r="H667" s="509"/>
      <c r="I667" s="509"/>
    </row>
    <row r="668" spans="1:9" ht="31.5" customHeight="1">
      <c r="A668" s="482" t="s">
        <v>5250</v>
      </c>
      <c r="B668" s="29" t="s">
        <v>5274</v>
      </c>
      <c r="C668" s="54" t="s">
        <v>5252</v>
      </c>
      <c r="D668" s="688">
        <v>2</v>
      </c>
      <c r="E668" s="110" t="s">
        <v>106</v>
      </c>
      <c r="F668" s="54" t="s">
        <v>5298</v>
      </c>
      <c r="G668" s="36"/>
    </row>
    <row r="669" spans="1:9" ht="31.5" hidden="1" customHeight="1">
      <c r="A669" s="20" t="s">
        <v>5254</v>
      </c>
      <c r="B669" s="21" t="s">
        <v>5213</v>
      </c>
      <c r="C669" s="49"/>
      <c r="D669" s="640"/>
      <c r="E669" s="25"/>
      <c r="F669" s="49"/>
      <c r="G669" s="36"/>
      <c r="H669" s="509"/>
      <c r="I669" s="509"/>
    </row>
    <row r="670" spans="1:9" ht="31.5" hidden="1" customHeight="1">
      <c r="A670" s="20" t="s">
        <v>5255</v>
      </c>
      <c r="B670" s="21" t="s">
        <v>5217</v>
      </c>
      <c r="C670" s="49"/>
      <c r="D670" s="640"/>
      <c r="E670" s="25"/>
      <c r="F670" s="49"/>
      <c r="G670" s="36"/>
      <c r="H670" s="509"/>
      <c r="I670" s="509"/>
    </row>
    <row r="671" spans="1:9" ht="31.5" hidden="1" customHeight="1">
      <c r="A671" s="20" t="s">
        <v>5256</v>
      </c>
      <c r="B671" s="21" t="s">
        <v>5299</v>
      </c>
      <c r="C671" s="49"/>
      <c r="D671" s="640"/>
      <c r="E671" s="25"/>
      <c r="F671" s="49"/>
      <c r="G671" s="36"/>
      <c r="H671" s="509"/>
      <c r="I671" s="509"/>
    </row>
    <row r="672" spans="1:9" ht="31.5" hidden="1" customHeight="1">
      <c r="A672" s="20" t="s">
        <v>5257</v>
      </c>
      <c r="B672" s="21" t="s">
        <v>5225</v>
      </c>
      <c r="C672" s="49"/>
      <c r="D672" s="640"/>
      <c r="E672" s="25"/>
      <c r="F672" s="49"/>
      <c r="G672" s="36"/>
      <c r="H672" s="509"/>
      <c r="I672" s="509"/>
    </row>
    <row r="673" spans="1:9" ht="18.75" customHeight="1">
      <c r="A673" s="111"/>
      <c r="B673" s="908" t="s">
        <v>105</v>
      </c>
      <c r="C673" s="878"/>
      <c r="D673" s="878"/>
      <c r="E673" s="878"/>
      <c r="F673" s="878"/>
      <c r="G673" s="878"/>
      <c r="H673" s="11">
        <f>H674+H680+H688+H698</f>
        <v>34</v>
      </c>
      <c r="I673" s="11">
        <f>I674+I680+I688+I698</f>
        <v>34</v>
      </c>
    </row>
    <row r="674" spans="1:9" ht="40.15" customHeight="1">
      <c r="A674" s="320" t="s">
        <v>104</v>
      </c>
      <c r="B674" s="879" t="s">
        <v>103</v>
      </c>
      <c r="C674" s="880"/>
      <c r="D674" s="880"/>
      <c r="E674" s="880"/>
      <c r="F674" s="880"/>
      <c r="G674" s="881"/>
      <c r="H674" s="11">
        <f>SUM(D675:D677)</f>
        <v>6</v>
      </c>
      <c r="I674" s="11">
        <f>COUNT(D675:D677)*2</f>
        <v>6</v>
      </c>
    </row>
    <row r="675" spans="1:9" ht="30" customHeight="1">
      <c r="A675" s="18" t="s">
        <v>102</v>
      </c>
      <c r="B675" s="16" t="s">
        <v>101</v>
      </c>
      <c r="C675" s="16" t="s">
        <v>2116</v>
      </c>
      <c r="D675" s="15">
        <v>2</v>
      </c>
      <c r="E675" s="13" t="s">
        <v>49</v>
      </c>
      <c r="F675" s="12"/>
      <c r="G675" s="15"/>
    </row>
    <row r="676" spans="1:9" ht="15" customHeight="1">
      <c r="A676" s="18"/>
      <c r="B676" s="16"/>
      <c r="C676" s="16" t="s">
        <v>2115</v>
      </c>
      <c r="D676" s="15">
        <v>2</v>
      </c>
      <c r="E676" s="13" t="s">
        <v>49</v>
      </c>
      <c r="F676" s="12"/>
      <c r="G676" s="15"/>
    </row>
    <row r="677" spans="1:9" ht="30" customHeight="1">
      <c r="A677" s="18"/>
      <c r="B677" s="16"/>
      <c r="C677" s="62" t="s">
        <v>2114</v>
      </c>
      <c r="D677" s="15">
        <v>2</v>
      </c>
      <c r="E677" s="13" t="s">
        <v>49</v>
      </c>
      <c r="F677" s="35" t="s">
        <v>2113</v>
      </c>
      <c r="G677" s="15"/>
    </row>
    <row r="678" spans="1:9" ht="30" hidden="1" customHeight="1">
      <c r="A678" s="20" t="s">
        <v>94</v>
      </c>
      <c r="B678" s="16" t="s">
        <v>93</v>
      </c>
      <c r="C678" s="12"/>
      <c r="D678" s="12"/>
      <c r="E678" s="13"/>
      <c r="F678" s="12"/>
      <c r="G678" s="12"/>
      <c r="H678" s="509"/>
      <c r="I678" s="509"/>
    </row>
    <row r="679" spans="1:9" ht="45" hidden="1" customHeight="1">
      <c r="A679" s="20" t="s">
        <v>91</v>
      </c>
      <c r="B679" s="16" t="s">
        <v>90</v>
      </c>
      <c r="C679" s="12"/>
      <c r="D679" s="12"/>
      <c r="E679" s="13"/>
      <c r="F679" s="12"/>
      <c r="G679" s="12"/>
      <c r="H679" s="509"/>
      <c r="I679" s="509"/>
    </row>
    <row r="680" spans="1:9" ht="40.15" customHeight="1">
      <c r="A680" s="320" t="s">
        <v>89</v>
      </c>
      <c r="B680" s="879" t="s">
        <v>88</v>
      </c>
      <c r="C680" s="880"/>
      <c r="D680" s="880"/>
      <c r="E680" s="880"/>
      <c r="F680" s="880"/>
      <c r="G680" s="881"/>
      <c r="H680" s="11">
        <f>SUM(D681:D686)</f>
        <v>10</v>
      </c>
      <c r="I680" s="11">
        <f>COUNT(D681:D686)*2</f>
        <v>10</v>
      </c>
    </row>
    <row r="681" spans="1:9" ht="30" customHeight="1">
      <c r="A681" s="18" t="s">
        <v>87</v>
      </c>
      <c r="B681" s="16" t="s">
        <v>86</v>
      </c>
      <c r="C681" s="16" t="s">
        <v>2112</v>
      </c>
      <c r="D681" s="15">
        <v>2</v>
      </c>
      <c r="E681" s="13" t="s">
        <v>49</v>
      </c>
      <c r="F681" s="12"/>
      <c r="G681" s="15"/>
    </row>
    <row r="682" spans="1:9" ht="15" customHeight="1">
      <c r="A682" s="18"/>
      <c r="B682" s="16"/>
      <c r="C682" s="16" t="s">
        <v>2111</v>
      </c>
      <c r="D682" s="15">
        <v>2</v>
      </c>
      <c r="E682" s="13" t="s">
        <v>49</v>
      </c>
      <c r="F682" s="12"/>
      <c r="G682" s="15"/>
    </row>
    <row r="683" spans="1:9" ht="30" customHeight="1">
      <c r="A683" s="18"/>
      <c r="B683" s="16"/>
      <c r="C683" s="21" t="s">
        <v>2110</v>
      </c>
      <c r="D683" s="15">
        <v>2</v>
      </c>
      <c r="E683" s="13" t="s">
        <v>49</v>
      </c>
      <c r="F683" s="12"/>
      <c r="G683" s="15"/>
    </row>
    <row r="684" spans="1:9" ht="30" hidden="1" customHeight="1">
      <c r="A684" s="20"/>
      <c r="B684" s="16"/>
      <c r="C684" s="21" t="s">
        <v>2109</v>
      </c>
      <c r="D684" s="15"/>
      <c r="E684" s="13" t="s">
        <v>49</v>
      </c>
      <c r="F684" s="12"/>
      <c r="G684" s="15"/>
      <c r="H684" s="509"/>
      <c r="I684" s="509"/>
    </row>
    <row r="685" spans="1:9" ht="30" customHeight="1">
      <c r="A685" s="18"/>
      <c r="B685" s="16"/>
      <c r="C685" s="21" t="s">
        <v>2108</v>
      </c>
      <c r="D685" s="15">
        <v>2</v>
      </c>
      <c r="E685" s="13" t="s">
        <v>49</v>
      </c>
      <c r="F685" s="12"/>
      <c r="G685" s="15"/>
    </row>
    <row r="686" spans="1:9" ht="30" customHeight="1">
      <c r="A686" s="18"/>
      <c r="B686" s="16"/>
      <c r="C686" s="180" t="s">
        <v>2107</v>
      </c>
      <c r="D686" s="15">
        <v>2</v>
      </c>
      <c r="E686" s="13" t="s">
        <v>49</v>
      </c>
      <c r="F686" s="12"/>
      <c r="G686" s="15"/>
    </row>
    <row r="687" spans="1:9" ht="45" hidden="1" customHeight="1">
      <c r="A687" s="20" t="s">
        <v>74</v>
      </c>
      <c r="B687" s="16" t="s">
        <v>73</v>
      </c>
      <c r="C687" s="12"/>
      <c r="D687" s="12"/>
      <c r="E687" s="13"/>
      <c r="F687" s="12"/>
      <c r="G687" s="12"/>
      <c r="H687" s="509"/>
      <c r="I687" s="509"/>
    </row>
    <row r="688" spans="1:9" ht="40.15" customHeight="1">
      <c r="A688" s="320" t="s">
        <v>72</v>
      </c>
      <c r="B688" s="879" t="s">
        <v>71</v>
      </c>
      <c r="C688" s="880"/>
      <c r="D688" s="880"/>
      <c r="E688" s="880"/>
      <c r="F688" s="880"/>
      <c r="G688" s="881"/>
      <c r="H688" s="11">
        <f>SUM(D689:D696)</f>
        <v>16</v>
      </c>
      <c r="I688" s="11">
        <f>COUNT(D689:D696)*2</f>
        <v>16</v>
      </c>
    </row>
    <row r="689" spans="1:9" ht="45" customHeight="1">
      <c r="A689" s="18" t="s">
        <v>70</v>
      </c>
      <c r="B689" s="16" t="s">
        <v>69</v>
      </c>
      <c r="C689" s="22" t="s">
        <v>2106</v>
      </c>
      <c r="D689" s="15">
        <v>2</v>
      </c>
      <c r="E689" s="13" t="s">
        <v>49</v>
      </c>
      <c r="F689" s="21" t="s">
        <v>2105</v>
      </c>
      <c r="G689" s="14"/>
    </row>
    <row r="690" spans="1:9" ht="30" customHeight="1">
      <c r="A690" s="18"/>
      <c r="B690" s="16"/>
      <c r="C690" s="16" t="s">
        <v>1440</v>
      </c>
      <c r="D690" s="15">
        <v>2</v>
      </c>
      <c r="E690" s="13" t="s">
        <v>49</v>
      </c>
      <c r="F690" s="12"/>
      <c r="G690" s="14"/>
    </row>
    <row r="691" spans="1:9" ht="30" customHeight="1">
      <c r="A691" s="18"/>
      <c r="B691" s="16"/>
      <c r="C691" s="212" t="s">
        <v>2104</v>
      </c>
      <c r="D691" s="15">
        <v>2</v>
      </c>
      <c r="E691" s="13" t="s">
        <v>49</v>
      </c>
      <c r="F691" s="12"/>
      <c r="G691" s="14"/>
    </row>
    <row r="692" spans="1:9" ht="30" customHeight="1">
      <c r="A692" s="18"/>
      <c r="B692" s="16"/>
      <c r="C692" s="180" t="s">
        <v>1439</v>
      </c>
      <c r="D692" s="15">
        <v>2</v>
      </c>
      <c r="E692" s="13" t="s">
        <v>49</v>
      </c>
      <c r="F692" s="12"/>
      <c r="G692" s="14"/>
    </row>
    <row r="693" spans="1:9" ht="45" customHeight="1">
      <c r="A693" s="18"/>
      <c r="B693" s="16"/>
      <c r="C693" s="180" t="s">
        <v>2103</v>
      </c>
      <c r="D693" s="15">
        <v>2</v>
      </c>
      <c r="E693" s="13" t="s">
        <v>49</v>
      </c>
      <c r="F693" s="21" t="s">
        <v>2102</v>
      </c>
      <c r="G693" s="14"/>
    </row>
    <row r="694" spans="1:9" ht="45" customHeight="1">
      <c r="A694" s="18"/>
      <c r="B694" s="16"/>
      <c r="C694" s="180" t="s">
        <v>2101</v>
      </c>
      <c r="D694" s="15">
        <v>2</v>
      </c>
      <c r="E694" s="13" t="s">
        <v>49</v>
      </c>
      <c r="F694" s="12"/>
      <c r="G694" s="14"/>
    </row>
    <row r="695" spans="1:9" ht="30" customHeight="1">
      <c r="A695" s="18"/>
      <c r="B695" s="16"/>
      <c r="C695" s="180" t="s">
        <v>2100</v>
      </c>
      <c r="D695" s="15">
        <v>2</v>
      </c>
      <c r="E695" s="13" t="s">
        <v>49</v>
      </c>
      <c r="F695" s="12"/>
      <c r="G695" s="14"/>
    </row>
    <row r="696" spans="1:9" ht="45" customHeight="1">
      <c r="A696" s="18"/>
      <c r="B696" s="16"/>
      <c r="C696" s="180" t="s">
        <v>2099</v>
      </c>
      <c r="D696" s="15">
        <v>2</v>
      </c>
      <c r="E696" s="13" t="s">
        <v>49</v>
      </c>
      <c r="F696" s="12"/>
      <c r="G696" s="14"/>
    </row>
    <row r="697" spans="1:9" ht="45" hidden="1" customHeight="1">
      <c r="A697" s="20" t="s">
        <v>62</v>
      </c>
      <c r="B697" s="16" t="s">
        <v>61</v>
      </c>
      <c r="C697" s="12"/>
      <c r="D697" s="12"/>
      <c r="E697" s="13"/>
      <c r="F697" s="12"/>
      <c r="G697" s="12"/>
      <c r="H697" s="509"/>
      <c r="I697" s="509"/>
    </row>
    <row r="698" spans="1:9" ht="40.15" customHeight="1">
      <c r="A698" s="320" t="s">
        <v>60</v>
      </c>
      <c r="B698" s="879" t="s">
        <v>59</v>
      </c>
      <c r="C698" s="880"/>
      <c r="D698" s="880"/>
      <c r="E698" s="880"/>
      <c r="F698" s="880"/>
      <c r="G698" s="881"/>
      <c r="H698" s="11">
        <f>SUM(D699)</f>
        <v>2</v>
      </c>
      <c r="I698" s="11">
        <f>COUNT(D699)*2</f>
        <v>2</v>
      </c>
    </row>
    <row r="699" spans="1:9" ht="75">
      <c r="A699" s="18" t="s">
        <v>58</v>
      </c>
      <c r="B699" s="16" t="s">
        <v>57</v>
      </c>
      <c r="C699" s="13" t="s">
        <v>2098</v>
      </c>
      <c r="D699" s="15">
        <v>2</v>
      </c>
      <c r="E699" s="13" t="s">
        <v>49</v>
      </c>
      <c r="F699" s="21" t="s">
        <v>2097</v>
      </c>
      <c r="G699" s="57" t="s">
        <v>2096</v>
      </c>
    </row>
    <row r="700" spans="1:9" ht="45" hidden="1">
      <c r="A700" s="211" t="s">
        <v>48</v>
      </c>
      <c r="B700" s="16" t="s">
        <v>47</v>
      </c>
      <c r="C700" s="12"/>
      <c r="D700" s="12"/>
      <c r="E700" s="13"/>
      <c r="F700" s="12"/>
      <c r="G700" s="12"/>
      <c r="H700" s="509"/>
      <c r="I700" s="509"/>
    </row>
    <row r="702" spans="1:9">
      <c r="B702" s="11" t="s">
        <v>46</v>
      </c>
      <c r="C702" s="11" t="s">
        <v>17</v>
      </c>
      <c r="D702" s="11" t="s">
        <v>45</v>
      </c>
      <c r="E702" s="509"/>
      <c r="F702" s="509"/>
      <c r="G702" s="509"/>
    </row>
    <row r="703" spans="1:9">
      <c r="A703" s="331" t="s">
        <v>42</v>
      </c>
      <c r="B703" s="11">
        <f>H43</f>
        <v>26</v>
      </c>
      <c r="C703" s="11">
        <f>I43</f>
        <v>26</v>
      </c>
      <c r="D703" s="595">
        <f>IF(D711=0,0,B703/C703)</f>
        <v>1</v>
      </c>
      <c r="E703" s="509"/>
      <c r="F703" s="509"/>
      <c r="G703" s="509"/>
    </row>
    <row r="704" spans="1:9">
      <c r="A704" s="331" t="s">
        <v>40</v>
      </c>
      <c r="B704" s="11">
        <f>H99</f>
        <v>48</v>
      </c>
      <c r="C704" s="11">
        <f>I99</f>
        <v>48</v>
      </c>
      <c r="D704" s="595">
        <f>IF(D711=0,0,B704/C704)</f>
        <v>1</v>
      </c>
      <c r="E704" s="509"/>
      <c r="F704" s="509"/>
      <c r="G704" s="509"/>
    </row>
    <row r="705" spans="1:7">
      <c r="A705" s="331" t="s">
        <v>38</v>
      </c>
      <c r="B705" s="11">
        <f>H153</f>
        <v>178</v>
      </c>
      <c r="C705" s="11">
        <f>I153</f>
        <v>178</v>
      </c>
      <c r="D705" s="595">
        <f>IF(D711=0,0,B705/C705)</f>
        <v>1</v>
      </c>
      <c r="E705" s="509"/>
      <c r="F705" s="509"/>
      <c r="G705" s="509"/>
    </row>
    <row r="706" spans="1:7">
      <c r="A706" s="331" t="s">
        <v>36</v>
      </c>
      <c r="B706" s="11">
        <f>H259</f>
        <v>112</v>
      </c>
      <c r="C706" s="11">
        <f>I259</f>
        <v>112</v>
      </c>
      <c r="D706" s="595">
        <f>IF(D711=0,0,B706/C706)</f>
        <v>1</v>
      </c>
      <c r="E706" s="509"/>
      <c r="F706" s="509"/>
      <c r="G706" s="509"/>
    </row>
    <row r="707" spans="1:7">
      <c r="A707" s="331" t="s">
        <v>34</v>
      </c>
      <c r="B707" s="11">
        <f>H341</f>
        <v>144</v>
      </c>
      <c r="C707" s="11">
        <f>I341</f>
        <v>144</v>
      </c>
      <c r="D707" s="595">
        <f>IF(D711=0,0,B707/C707)</f>
        <v>1</v>
      </c>
      <c r="E707" s="509"/>
      <c r="F707" s="509"/>
      <c r="G707" s="509"/>
    </row>
    <row r="708" spans="1:7">
      <c r="A708" s="331" t="s">
        <v>31</v>
      </c>
      <c r="B708" s="11">
        <f>H523</f>
        <v>156</v>
      </c>
      <c r="C708" s="11">
        <f>I523</f>
        <v>156</v>
      </c>
      <c r="D708" s="595">
        <f>IF(D711=0,0,B708/C708)</f>
        <v>1</v>
      </c>
      <c r="E708" s="509"/>
      <c r="F708" s="509"/>
      <c r="G708" s="509"/>
    </row>
    <row r="709" spans="1:7">
      <c r="A709" s="331" t="s">
        <v>30</v>
      </c>
      <c r="B709" s="11">
        <f>H609</f>
        <v>62</v>
      </c>
      <c r="C709" s="11">
        <f>I609</f>
        <v>62</v>
      </c>
      <c r="D709" s="595">
        <f>IF(D711=0,0,B709/C709)</f>
        <v>1</v>
      </c>
      <c r="E709" s="509"/>
      <c r="F709" s="509"/>
      <c r="G709" s="509"/>
    </row>
    <row r="710" spans="1:7">
      <c r="A710" s="331" t="s">
        <v>28</v>
      </c>
      <c r="B710" s="11">
        <f>H673</f>
        <v>34</v>
      </c>
      <c r="C710" s="11">
        <f>I673</f>
        <v>34</v>
      </c>
      <c r="D710" s="595">
        <f>IF(D711=0,0,B710/C710)</f>
        <v>1</v>
      </c>
      <c r="E710" s="509"/>
      <c r="F710" s="509"/>
      <c r="G710" s="509"/>
    </row>
    <row r="711" spans="1:7">
      <c r="A711" s="331" t="s">
        <v>44</v>
      </c>
      <c r="B711" s="11">
        <f>IF(H2=0,0,SUM(B703:B710))</f>
        <v>760</v>
      </c>
      <c r="C711" s="11">
        <f>IF(H2=0,0,SUM(C703:C710))</f>
        <v>760</v>
      </c>
      <c r="D711" s="595">
        <f>IF(H2=0,0,B711/C711)</f>
        <v>1</v>
      </c>
      <c r="E711" s="509"/>
      <c r="F711" s="509"/>
      <c r="G711" s="509"/>
    </row>
    <row r="712" spans="1:7">
      <c r="B712" s="11"/>
      <c r="C712" s="11"/>
      <c r="D712" s="11"/>
      <c r="E712" s="509"/>
      <c r="F712" s="509"/>
      <c r="G712" s="509"/>
    </row>
    <row r="713" spans="1:7">
      <c r="A713" s="331">
        <v>0</v>
      </c>
      <c r="B713" s="11"/>
      <c r="C713" s="11"/>
      <c r="D713" s="11"/>
      <c r="E713" s="509"/>
      <c r="F713" s="509"/>
      <c r="G713" s="509"/>
    </row>
    <row r="714" spans="1:7">
      <c r="A714" s="331">
        <v>1</v>
      </c>
      <c r="B714" s="11"/>
      <c r="C714" s="11"/>
      <c r="D714" s="11"/>
      <c r="E714" s="509"/>
      <c r="F714" s="509"/>
      <c r="G714" s="509"/>
    </row>
    <row r="715" spans="1:7">
      <c r="A715" s="331">
        <v>2</v>
      </c>
      <c r="B715" s="11"/>
      <c r="C715" s="11"/>
      <c r="D715" s="11"/>
      <c r="E715" s="509"/>
      <c r="F715" s="509"/>
      <c r="G715" s="509"/>
    </row>
    <row r="716" spans="1:7">
      <c r="B716" s="11"/>
      <c r="C716" s="11"/>
      <c r="D716" s="11"/>
      <c r="E716" s="509"/>
      <c r="F716" s="509"/>
      <c r="G716" s="509"/>
    </row>
    <row r="717" spans="1:7">
      <c r="A717" s="523"/>
      <c r="B717" s="509"/>
      <c r="C717" s="509"/>
      <c r="D717" s="509"/>
      <c r="E717" s="509"/>
      <c r="F717" s="509"/>
      <c r="G717" s="509"/>
    </row>
    <row r="718" spans="1:7">
      <c r="A718" s="523"/>
      <c r="B718" s="509"/>
      <c r="C718" s="509"/>
      <c r="D718" s="509"/>
      <c r="E718" s="509"/>
      <c r="F718" s="509"/>
      <c r="G718" s="509"/>
    </row>
    <row r="719" spans="1:7">
      <c r="A719" s="523"/>
      <c r="B719" s="509"/>
      <c r="C719" s="509"/>
      <c r="D719" s="509"/>
      <c r="E719" s="509"/>
      <c r="F719" s="509"/>
      <c r="G719" s="509"/>
    </row>
    <row r="720" spans="1:7">
      <c r="A720" s="523"/>
      <c r="B720" s="509"/>
      <c r="C720" s="509"/>
      <c r="D720" s="509"/>
      <c r="E720" s="509"/>
      <c r="F720" s="509"/>
      <c r="G720" s="509"/>
    </row>
    <row r="721" spans="1:7">
      <c r="A721" s="523"/>
      <c r="B721" s="509"/>
      <c r="C721" s="509"/>
      <c r="D721" s="509"/>
      <c r="E721" s="509"/>
      <c r="F721" s="509"/>
      <c r="G721" s="509"/>
    </row>
    <row r="722" spans="1:7">
      <c r="A722" s="523"/>
      <c r="B722" s="509"/>
      <c r="C722" s="509"/>
      <c r="D722" s="509"/>
      <c r="E722" s="509"/>
      <c r="F722" s="509"/>
      <c r="G722" s="509"/>
    </row>
    <row r="723" spans="1:7">
      <c r="A723" s="523"/>
      <c r="B723" s="509"/>
      <c r="C723" s="509"/>
      <c r="D723" s="509"/>
      <c r="E723" s="509"/>
      <c r="F723" s="509"/>
      <c r="G723" s="509"/>
    </row>
    <row r="724" spans="1:7">
      <c r="A724" s="523"/>
      <c r="B724" s="509"/>
      <c r="C724" s="509"/>
      <c r="D724" s="509"/>
      <c r="E724" s="509"/>
      <c r="F724" s="509"/>
      <c r="G724" s="509"/>
    </row>
    <row r="725" spans="1:7">
      <c r="A725" s="523"/>
      <c r="B725" s="509"/>
      <c r="C725" s="509"/>
      <c r="D725" s="509"/>
      <c r="E725" s="509"/>
      <c r="F725" s="509"/>
      <c r="G725" s="509"/>
    </row>
    <row r="726" spans="1:7">
      <c r="A726" s="523"/>
      <c r="B726" s="509"/>
      <c r="C726" s="509"/>
      <c r="D726" s="509"/>
      <c r="E726" s="509"/>
      <c r="F726" s="509"/>
      <c r="G726" s="509"/>
    </row>
    <row r="727" spans="1:7">
      <c r="A727" s="523"/>
      <c r="B727" s="509"/>
      <c r="C727" s="509"/>
      <c r="D727" s="509"/>
      <c r="E727" s="509"/>
      <c r="F727" s="509"/>
      <c r="G727" s="509"/>
    </row>
    <row r="728" spans="1:7">
      <c r="A728" s="329"/>
      <c r="B728" s="9"/>
      <c r="C728" s="9"/>
      <c r="D728" s="9"/>
      <c r="F728" s="9"/>
      <c r="G728" s="9"/>
    </row>
    <row r="729" spans="1:7">
      <c r="A729" s="329"/>
      <c r="B729" s="9"/>
      <c r="C729" s="9"/>
      <c r="D729" s="9"/>
      <c r="F729" s="9"/>
      <c r="G729" s="9"/>
    </row>
    <row r="730" spans="1:7">
      <c r="A730" s="329"/>
      <c r="B730" s="9"/>
      <c r="C730" s="9"/>
      <c r="D730" s="9"/>
      <c r="F730" s="9"/>
      <c r="G730" s="9"/>
    </row>
    <row r="731" spans="1:7">
      <c r="B731" s="11"/>
      <c r="C731" s="11"/>
      <c r="D731" s="11"/>
      <c r="E731" s="11"/>
      <c r="F731" s="11"/>
    </row>
  </sheetData>
  <sheetProtection algorithmName="SHA-512" hashValue="md014AChO3lP14GI9RgGKQV5uQSb+yg4SYQ4SmDj/pOykX2wspbYa3dW543s93Ak3VqHxIktE/QJsC3mD60nBw==" saltValue="LtFQLYh+Sid6+p2CDWkcTw==" spinCount="100000" sheet="1" objects="1" scenarios="1"/>
  <protectedRanges>
    <protectedRange sqref="D604" name="Range1_4"/>
    <protectedRange sqref="D651" name="Range2"/>
  </protectedRanges>
  <autoFilter ref="A42:G700" xr:uid="{00000000-0009-0000-0000-000004000000}">
    <filterColumn colId="0">
      <colorFilter dxfId="20"/>
    </filterColumn>
  </autoFilter>
  <customSheetViews>
    <customSheetView guid="{5A5334BF-4161-4474-AB11-E32AC1D8DA20}" scale="80" filter="1" showAutoFilter="1" topLeftCell="A81">
      <selection activeCell="E7" sqref="E7"/>
      <pageMargins left="0.7" right="0.7" top="0.75" bottom="0.75" header="0.3" footer="0.3"/>
      <pageSetup paperSize="9" scale="60" orientation="portrait"/>
      <headerFooter>
        <oddHeader>&amp;LChecklist No 8 &amp;COperation Theatre &amp;RVersion - NHSRC /3.0</oddHeader>
        <oddFooter>Page &amp;P</oddFooter>
      </headerFooter>
      <autoFilter ref="A14:G641" xr:uid="{00000000-0000-0000-0000-000000000000}">
        <filterColumn colId="0">
          <colorFilter dxfId="19"/>
        </filterColumn>
      </autoFilter>
    </customSheetView>
  </customSheetViews>
  <mergeCells count="122">
    <mergeCell ref="B141:G141"/>
    <mergeCell ref="B239:G239"/>
    <mergeCell ref="B655:G655"/>
    <mergeCell ref="B662:G662"/>
    <mergeCell ref="B20:I20"/>
    <mergeCell ref="B21:I21"/>
    <mergeCell ref="B22:I22"/>
    <mergeCell ref="B23:I23"/>
    <mergeCell ref="B24:I24"/>
    <mergeCell ref="B35:I35"/>
    <mergeCell ref="B36:I36"/>
    <mergeCell ref="B37:I37"/>
    <mergeCell ref="A38:I40"/>
    <mergeCell ref="B30:I30"/>
    <mergeCell ref="B31:I31"/>
    <mergeCell ref="B32:I32"/>
    <mergeCell ref="B33:I33"/>
    <mergeCell ref="B34:I34"/>
    <mergeCell ref="B269:G269"/>
    <mergeCell ref="B284:G284"/>
    <mergeCell ref="B294:G294"/>
    <mergeCell ref="B307:G307"/>
    <mergeCell ref="B314:G314"/>
    <mergeCell ref="B367:G367"/>
    <mergeCell ref="G5:I5"/>
    <mergeCell ref="B71:G71"/>
    <mergeCell ref="B75:G75"/>
    <mergeCell ref="B88:G88"/>
    <mergeCell ref="B96:G96"/>
    <mergeCell ref="A41:G41"/>
    <mergeCell ref="B43:G43"/>
    <mergeCell ref="B44:G44"/>
    <mergeCell ref="B63:G63"/>
    <mergeCell ref="D9:I16"/>
    <mergeCell ref="A8:C8"/>
    <mergeCell ref="A17:I17"/>
    <mergeCell ref="B18:I18"/>
    <mergeCell ref="B19:I19"/>
    <mergeCell ref="A6:B6"/>
    <mergeCell ref="C6:E6"/>
    <mergeCell ref="G6:I6"/>
    <mergeCell ref="A7:I7"/>
    <mergeCell ref="D8:I8"/>
    <mergeCell ref="B25:I25"/>
    <mergeCell ref="B26:I26"/>
    <mergeCell ref="B27:I27"/>
    <mergeCell ref="B28:I28"/>
    <mergeCell ref="B29:I29"/>
    <mergeCell ref="A1:I1"/>
    <mergeCell ref="A2:G2"/>
    <mergeCell ref="H2:I2"/>
    <mergeCell ref="A3:I3"/>
    <mergeCell ref="A4:B4"/>
    <mergeCell ref="B99:G99"/>
    <mergeCell ref="B100:G100"/>
    <mergeCell ref="B260:G260"/>
    <mergeCell ref="B119:G119"/>
    <mergeCell ref="B126:G126"/>
    <mergeCell ref="B133:G133"/>
    <mergeCell ref="B153:G153"/>
    <mergeCell ref="B154:G154"/>
    <mergeCell ref="B179:G179"/>
    <mergeCell ref="B186:G186"/>
    <mergeCell ref="B112:G112"/>
    <mergeCell ref="B192:G192"/>
    <mergeCell ref="B205:G205"/>
    <mergeCell ref="B221:G221"/>
    <mergeCell ref="B259:G259"/>
    <mergeCell ref="C4:E4"/>
    <mergeCell ref="G4:I4"/>
    <mergeCell ref="A5:B5"/>
    <mergeCell ref="C5:E5"/>
    <mergeCell ref="B372:G372"/>
    <mergeCell ref="B384:G384"/>
    <mergeCell ref="B394:G394"/>
    <mergeCell ref="B318:G318"/>
    <mergeCell ref="B323:G323"/>
    <mergeCell ref="B326:G326"/>
    <mergeCell ref="B329:G329"/>
    <mergeCell ref="B333:G333"/>
    <mergeCell ref="B338:G338"/>
    <mergeCell ref="B342:G342"/>
    <mergeCell ref="B347:G347"/>
    <mergeCell ref="B350:G350"/>
    <mergeCell ref="B357:G357"/>
    <mergeCell ref="B364:G364"/>
    <mergeCell ref="B341:G341"/>
    <mergeCell ref="B399:G399"/>
    <mergeCell ref="B403:G403"/>
    <mergeCell ref="B523:G523"/>
    <mergeCell ref="B414:G414"/>
    <mergeCell ref="B429:G429"/>
    <mergeCell ref="B442:G442"/>
    <mergeCell ref="B456:G456"/>
    <mergeCell ref="B462:G462"/>
    <mergeCell ref="B469:G469"/>
    <mergeCell ref="B485:G485"/>
    <mergeCell ref="B410:G410"/>
    <mergeCell ref="B492:G492"/>
    <mergeCell ref="B500:G500"/>
    <mergeCell ref="B507:G507"/>
    <mergeCell ref="B512:G512"/>
    <mergeCell ref="B524:G524"/>
    <mergeCell ref="B532:G532"/>
    <mergeCell ref="B548:G548"/>
    <mergeCell ref="B558:G558"/>
    <mergeCell ref="B577:G577"/>
    <mergeCell ref="B622:G622"/>
    <mergeCell ref="B596:G596"/>
    <mergeCell ref="B609:G609"/>
    <mergeCell ref="B610:G610"/>
    <mergeCell ref="B613:G613"/>
    <mergeCell ref="B617:G617"/>
    <mergeCell ref="B688:G688"/>
    <mergeCell ref="B698:G698"/>
    <mergeCell ref="B641:G641"/>
    <mergeCell ref="B647:G647"/>
    <mergeCell ref="B652:G652"/>
    <mergeCell ref="B673:G673"/>
    <mergeCell ref="B674:G674"/>
    <mergeCell ref="B680:G680"/>
    <mergeCell ref="B637:G637"/>
  </mergeCells>
  <dataValidations count="7">
    <dataValidation type="list" allowBlank="1" showInputMessage="1" showErrorMessage="1" sqref="D712:D1048576 D142:D238 D435:D596 D240:D432 D41:D140 D609:D646 D648 D652 D656:D661 D663:D702" xr:uid="{00000000-0002-0000-0400-000000000000}">
      <formula1>$A$713:$A$715</formula1>
    </dataValidation>
    <dataValidation type="list" allowBlank="1" showInputMessage="1" showErrorMessage="1" sqref="D141" xr:uid="{D34BD9CB-3E4A-4E9D-83C0-A932139248A2}">
      <formula1>$A$650:$A$652</formula1>
    </dataValidation>
    <dataValidation type="list" allowBlank="1" showInputMessage="1" showErrorMessage="1" sqref="D433:D434 D597:D604" xr:uid="{FF6CC281-859F-4891-8A87-628DD7143EC8}">
      <formula1>$A$733:$A$735</formula1>
    </dataValidation>
    <dataValidation type="list" allowBlank="1" showInputMessage="1" showErrorMessage="1" sqref="D605:D608 D649:D651" xr:uid="{0828CA72-70F5-4CFC-8C92-32477C3F7D56}">
      <formula1>$A$736:$A$738</formula1>
    </dataValidation>
    <dataValidation type="list" allowBlank="1" showInputMessage="1" showErrorMessage="1" sqref="D647 D662 D655" xr:uid="{D16491B7-8B36-451D-9E99-5A46607FE830}">
      <formula1>$A$638:$A$640</formula1>
    </dataValidation>
    <dataValidation type="list" allowBlank="1" showInputMessage="1" showErrorMessage="1" sqref="D239" xr:uid="{C9AB9C32-E48E-4607-8ED8-497BE74F67EE}">
      <formula1>$A$654:$A$673</formula1>
    </dataValidation>
    <dataValidation type="list" allowBlank="1" showInputMessage="1" showErrorMessage="1" sqref="D653:D654" xr:uid="{1A0D03F4-5FF0-4D69-88A7-436FA0135791}">
      <formula1>$A$740:$A$742</formula1>
    </dataValidation>
  </dataValidations>
  <pageMargins left="0.70866141732283472" right="0.70866141732283472" top="0.74803149606299213" bottom="0.74803149606299213" header="0.31496062992125984" footer="0.31496062992125984"/>
  <pageSetup paperSize="9" scale="55" orientation="portrait" r:id="rId1"/>
  <headerFooter>
    <oddHeader>&amp;LChecklist No 8 &amp;COperation Theatre &amp;RVersion - NHSRC /3.0</oddHeader>
    <oddFooter>Page &amp;P</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 filterMode="1"/>
  <dimension ref="A1:I653"/>
  <sheetViews>
    <sheetView topLeftCell="A583" zoomScale="80" zoomScaleNormal="80" zoomScalePageLayoutView="70" workbookViewId="0">
      <selection activeCell="H583" sqref="H1:I1048576"/>
    </sheetView>
  </sheetViews>
  <sheetFormatPr defaultColWidth="9.140625" defaultRowHeight="15"/>
  <cols>
    <col min="1" max="1" width="13.140625" style="330" customWidth="1"/>
    <col min="2" max="2" width="31.28515625" style="8" customWidth="1"/>
    <col min="3" max="3" width="29.42578125" style="8" customWidth="1"/>
    <col min="4" max="4" width="7.7109375" style="8" customWidth="1"/>
    <col min="5" max="5" width="9.28515625" style="9" customWidth="1"/>
    <col min="6" max="6" width="32" style="8" customWidth="1"/>
    <col min="7" max="7" width="30.7109375" style="8" customWidth="1"/>
    <col min="8" max="8" width="5.5703125" style="11" customWidth="1"/>
    <col min="9" max="9" width="5.140625" style="11" customWidth="1"/>
    <col min="10" max="16384" width="9.140625" style="8"/>
  </cols>
  <sheetData>
    <row r="1" spans="1:9" ht="36.75" customHeight="1">
      <c r="A1" s="725" t="s">
        <v>4733</v>
      </c>
      <c r="B1" s="726"/>
      <c r="C1" s="726"/>
      <c r="D1" s="726"/>
      <c r="E1" s="726"/>
      <c r="F1" s="726"/>
      <c r="G1" s="726"/>
      <c r="H1" s="839"/>
      <c r="I1" s="840"/>
    </row>
    <row r="2" spans="1:9" ht="36.75" customHeight="1">
      <c r="A2" s="725" t="s">
        <v>2895</v>
      </c>
      <c r="B2" s="726"/>
      <c r="C2" s="726"/>
      <c r="D2" s="726"/>
      <c r="E2" s="726"/>
      <c r="F2" s="726"/>
      <c r="G2" s="726"/>
      <c r="H2" s="776">
        <v>7</v>
      </c>
      <c r="I2" s="777"/>
    </row>
    <row r="3" spans="1:9" ht="36.75" customHeight="1">
      <c r="A3" s="731" t="s">
        <v>4735</v>
      </c>
      <c r="B3" s="731"/>
      <c r="C3" s="731"/>
      <c r="D3" s="731"/>
      <c r="E3" s="731"/>
      <c r="F3" s="731"/>
      <c r="G3" s="731"/>
      <c r="H3" s="841"/>
      <c r="I3" s="841"/>
    </row>
    <row r="4" spans="1:9" ht="31.15" customHeight="1">
      <c r="A4" s="811" t="s">
        <v>4730</v>
      </c>
      <c r="B4" s="811"/>
      <c r="C4" s="741"/>
      <c r="D4" s="741"/>
      <c r="E4" s="741"/>
      <c r="F4" s="453" t="s">
        <v>4739</v>
      </c>
      <c r="G4" s="741"/>
      <c r="H4" s="842"/>
      <c r="I4" s="842"/>
    </row>
    <row r="5" spans="1:9" ht="31.15" customHeight="1">
      <c r="A5" s="812" t="s">
        <v>4731</v>
      </c>
      <c r="B5" s="813"/>
      <c r="C5" s="814"/>
      <c r="D5" s="814"/>
      <c r="E5" s="814"/>
      <c r="F5" s="454" t="s">
        <v>4744</v>
      </c>
      <c r="G5" s="741"/>
      <c r="H5" s="842"/>
      <c r="I5" s="842"/>
    </row>
    <row r="6" spans="1:9" ht="31.15" customHeight="1">
      <c r="A6" s="743" t="s">
        <v>4741</v>
      </c>
      <c r="B6" s="743"/>
      <c r="C6" s="744"/>
      <c r="D6" s="744"/>
      <c r="E6" s="744"/>
      <c r="F6" s="454" t="s">
        <v>4740</v>
      </c>
      <c r="G6" s="741"/>
      <c r="H6" s="842"/>
      <c r="I6" s="842"/>
    </row>
    <row r="7" spans="1:9" ht="45" customHeight="1">
      <c r="A7" s="898" t="s">
        <v>2478</v>
      </c>
      <c r="B7" s="899"/>
      <c r="C7" s="899"/>
      <c r="D7" s="899"/>
      <c r="E7" s="899"/>
      <c r="F7" s="899"/>
      <c r="G7" s="899"/>
      <c r="H7" s="899"/>
      <c r="I7" s="899"/>
    </row>
    <row r="8" spans="1:9" ht="39.6" customHeight="1">
      <c r="A8" s="896" t="s">
        <v>43</v>
      </c>
      <c r="B8" s="896"/>
      <c r="C8" s="896"/>
      <c r="D8" s="882" t="s">
        <v>2477</v>
      </c>
      <c r="E8" s="882"/>
      <c r="F8" s="882"/>
      <c r="G8" s="882"/>
      <c r="H8" s="883"/>
      <c r="I8" s="883"/>
    </row>
    <row r="9" spans="1:9" ht="39.6" customHeight="1">
      <c r="A9" s="470" t="s">
        <v>42</v>
      </c>
      <c r="B9" s="475" t="s">
        <v>41</v>
      </c>
      <c r="C9" s="473">
        <f>'Blood Bank'!D634</f>
        <v>1</v>
      </c>
      <c r="D9" s="884">
        <f>D642</f>
        <v>1</v>
      </c>
      <c r="E9" s="885"/>
      <c r="F9" s="885"/>
      <c r="G9" s="885"/>
      <c r="H9" s="886"/>
      <c r="I9" s="887"/>
    </row>
    <row r="10" spans="1:9" ht="39.6" customHeight="1">
      <c r="A10" s="470" t="s">
        <v>40</v>
      </c>
      <c r="B10" s="475" t="s">
        <v>39</v>
      </c>
      <c r="C10" s="473">
        <f>'Blood Bank'!D635</f>
        <v>1</v>
      </c>
      <c r="D10" s="888"/>
      <c r="E10" s="889"/>
      <c r="F10" s="889"/>
      <c r="G10" s="889"/>
      <c r="H10" s="890"/>
      <c r="I10" s="891"/>
    </row>
    <row r="11" spans="1:9" ht="39.6" customHeight="1">
      <c r="A11" s="470" t="s">
        <v>38</v>
      </c>
      <c r="B11" s="475" t="s">
        <v>37</v>
      </c>
      <c r="C11" s="473">
        <f>'Blood Bank'!D636</f>
        <v>1</v>
      </c>
      <c r="D11" s="888"/>
      <c r="E11" s="889"/>
      <c r="F11" s="889"/>
      <c r="G11" s="889"/>
      <c r="H11" s="890"/>
      <c r="I11" s="891"/>
    </row>
    <row r="12" spans="1:9" ht="39.6" customHeight="1">
      <c r="A12" s="470" t="s">
        <v>36</v>
      </c>
      <c r="B12" s="475" t="s">
        <v>35</v>
      </c>
      <c r="C12" s="473">
        <f>'Blood Bank'!D637</f>
        <v>1</v>
      </c>
      <c r="D12" s="888"/>
      <c r="E12" s="889"/>
      <c r="F12" s="889"/>
      <c r="G12" s="889"/>
      <c r="H12" s="890"/>
      <c r="I12" s="891"/>
    </row>
    <row r="13" spans="1:9" ht="39.6" customHeight="1">
      <c r="A13" s="470" t="s">
        <v>34</v>
      </c>
      <c r="B13" s="475" t="s">
        <v>33</v>
      </c>
      <c r="C13" s="473">
        <f>'Blood Bank'!D638</f>
        <v>1</v>
      </c>
      <c r="D13" s="888"/>
      <c r="E13" s="889"/>
      <c r="F13" s="889"/>
      <c r="G13" s="889"/>
      <c r="H13" s="890"/>
      <c r="I13" s="891"/>
    </row>
    <row r="14" spans="1:9" ht="39.6" customHeight="1">
      <c r="A14" s="470" t="s">
        <v>31</v>
      </c>
      <c r="B14" s="475" t="s">
        <v>24</v>
      </c>
      <c r="C14" s="473">
        <f>'Blood Bank'!D639</f>
        <v>1</v>
      </c>
      <c r="D14" s="888"/>
      <c r="E14" s="889"/>
      <c r="F14" s="889"/>
      <c r="G14" s="889"/>
      <c r="H14" s="890"/>
      <c r="I14" s="891"/>
    </row>
    <row r="15" spans="1:9" ht="54" customHeight="1">
      <c r="A15" s="470" t="s">
        <v>30</v>
      </c>
      <c r="B15" s="475" t="s">
        <v>29</v>
      </c>
      <c r="C15" s="473">
        <f>'Blood Bank'!D640</f>
        <v>1</v>
      </c>
      <c r="D15" s="888"/>
      <c r="E15" s="889"/>
      <c r="F15" s="889"/>
      <c r="G15" s="889"/>
      <c r="H15" s="890"/>
      <c r="I15" s="891"/>
    </row>
    <row r="16" spans="1:9" ht="39.6" customHeight="1">
      <c r="A16" s="470" t="s">
        <v>28</v>
      </c>
      <c r="B16" s="475" t="s">
        <v>27</v>
      </c>
      <c r="C16" s="473">
        <f>'Blood Bank'!D641</f>
        <v>1</v>
      </c>
      <c r="D16" s="892"/>
      <c r="E16" s="893"/>
      <c r="F16" s="893"/>
      <c r="G16" s="893"/>
      <c r="H16" s="894"/>
      <c r="I16" s="895"/>
    </row>
    <row r="17" spans="1:9" ht="31.15" customHeight="1">
      <c r="A17" s="870"/>
      <c r="B17" s="871"/>
      <c r="C17" s="871"/>
      <c r="D17" s="871"/>
      <c r="E17" s="871"/>
      <c r="F17" s="871"/>
      <c r="G17" s="871"/>
      <c r="H17" s="872"/>
      <c r="I17" s="873"/>
    </row>
    <row r="18" spans="1:9" ht="31.15" customHeight="1">
      <c r="A18" s="459"/>
      <c r="B18" s="764" t="s">
        <v>4736</v>
      </c>
      <c r="C18" s="764"/>
      <c r="D18" s="764"/>
      <c r="E18" s="764"/>
      <c r="F18" s="764"/>
      <c r="G18" s="764"/>
      <c r="H18" s="897"/>
      <c r="I18" s="897"/>
    </row>
    <row r="19" spans="1:9" ht="31.15" customHeight="1">
      <c r="A19" s="460">
        <v>1</v>
      </c>
      <c r="B19" s="745"/>
      <c r="C19" s="745"/>
      <c r="D19" s="745"/>
      <c r="E19" s="745"/>
      <c r="F19" s="745"/>
      <c r="G19" s="745"/>
      <c r="H19" s="909"/>
      <c r="I19" s="909"/>
    </row>
    <row r="20" spans="1:9" ht="31.15" customHeight="1">
      <c r="A20" s="460">
        <v>2</v>
      </c>
      <c r="B20" s="745"/>
      <c r="C20" s="745"/>
      <c r="D20" s="745"/>
      <c r="E20" s="745"/>
      <c r="F20" s="745"/>
      <c r="G20" s="745"/>
      <c r="H20" s="909"/>
      <c r="I20" s="909"/>
    </row>
    <row r="21" spans="1:9" ht="31.15" customHeight="1">
      <c r="A21" s="460">
        <v>3</v>
      </c>
      <c r="B21" s="745"/>
      <c r="C21" s="745"/>
      <c r="D21" s="745"/>
      <c r="E21" s="745"/>
      <c r="F21" s="745"/>
      <c r="G21" s="745"/>
      <c r="H21" s="909"/>
      <c r="I21" s="909"/>
    </row>
    <row r="22" spans="1:9" ht="31.15" customHeight="1">
      <c r="A22" s="460">
        <v>4</v>
      </c>
      <c r="B22" s="745"/>
      <c r="C22" s="745"/>
      <c r="D22" s="745"/>
      <c r="E22" s="745"/>
      <c r="F22" s="745"/>
      <c r="G22" s="745"/>
      <c r="H22" s="909"/>
      <c r="I22" s="909"/>
    </row>
    <row r="23" spans="1:9" ht="31.15" customHeight="1">
      <c r="A23" s="460">
        <v>5</v>
      </c>
      <c r="B23" s="745"/>
      <c r="C23" s="745"/>
      <c r="D23" s="745"/>
      <c r="E23" s="745"/>
      <c r="F23" s="745"/>
      <c r="G23" s="745"/>
      <c r="H23" s="909"/>
      <c r="I23" s="909"/>
    </row>
    <row r="24" spans="1:9" ht="31.15" customHeight="1">
      <c r="A24" s="459"/>
      <c r="B24" s="767" t="s">
        <v>4738</v>
      </c>
      <c r="C24" s="768"/>
      <c r="D24" s="768"/>
      <c r="E24" s="768"/>
      <c r="F24" s="768"/>
      <c r="G24" s="768"/>
      <c r="H24" s="868"/>
      <c r="I24" s="869"/>
    </row>
    <row r="25" spans="1:9" ht="31.15" customHeight="1">
      <c r="A25" s="460">
        <v>1</v>
      </c>
      <c r="B25" s="745"/>
      <c r="C25" s="745"/>
      <c r="D25" s="745"/>
      <c r="E25" s="745"/>
      <c r="F25" s="745"/>
      <c r="G25" s="745"/>
      <c r="H25" s="909"/>
      <c r="I25" s="909"/>
    </row>
    <row r="26" spans="1:9" ht="31.15" customHeight="1">
      <c r="A26" s="460">
        <v>2</v>
      </c>
      <c r="B26" s="745"/>
      <c r="C26" s="745"/>
      <c r="D26" s="745"/>
      <c r="E26" s="745"/>
      <c r="F26" s="745"/>
      <c r="G26" s="745"/>
      <c r="H26" s="909"/>
      <c r="I26" s="909"/>
    </row>
    <row r="27" spans="1:9" ht="31.15" customHeight="1">
      <c r="A27" s="460">
        <v>3</v>
      </c>
      <c r="B27" s="745"/>
      <c r="C27" s="745"/>
      <c r="D27" s="745"/>
      <c r="E27" s="745"/>
      <c r="F27" s="745"/>
      <c r="G27" s="745"/>
      <c r="H27" s="909"/>
      <c r="I27" s="909"/>
    </row>
    <row r="28" spans="1:9" ht="31.15" customHeight="1">
      <c r="A28" s="460">
        <v>4</v>
      </c>
      <c r="B28" s="794"/>
      <c r="C28" s="795"/>
      <c r="D28" s="795"/>
      <c r="E28" s="795"/>
      <c r="F28" s="795"/>
      <c r="G28" s="795"/>
      <c r="H28" s="855"/>
      <c r="I28" s="856"/>
    </row>
    <row r="29" spans="1:9" ht="31.15" customHeight="1">
      <c r="A29" s="460">
        <v>5</v>
      </c>
      <c r="B29" s="794"/>
      <c r="C29" s="795"/>
      <c r="D29" s="795"/>
      <c r="E29" s="795"/>
      <c r="F29" s="795"/>
      <c r="G29" s="795"/>
      <c r="H29" s="855"/>
      <c r="I29" s="856"/>
    </row>
    <row r="30" spans="1:9" ht="31.15" customHeight="1">
      <c r="A30" s="459"/>
      <c r="B30" s="764" t="s">
        <v>4737</v>
      </c>
      <c r="C30" s="764"/>
      <c r="D30" s="764"/>
      <c r="E30" s="764"/>
      <c r="F30" s="764"/>
      <c r="G30" s="764"/>
      <c r="H30" s="897"/>
      <c r="I30" s="897"/>
    </row>
    <row r="31" spans="1:9" ht="31.15" customHeight="1">
      <c r="A31" s="460">
        <v>1</v>
      </c>
      <c r="B31" s="745"/>
      <c r="C31" s="745"/>
      <c r="D31" s="745"/>
      <c r="E31" s="745"/>
      <c r="F31" s="745"/>
      <c r="G31" s="745"/>
      <c r="H31" s="909"/>
      <c r="I31" s="909"/>
    </row>
    <row r="32" spans="1:9" ht="31.15" customHeight="1">
      <c r="A32" s="460">
        <v>2</v>
      </c>
      <c r="B32" s="745"/>
      <c r="C32" s="745"/>
      <c r="D32" s="745"/>
      <c r="E32" s="745"/>
      <c r="F32" s="745"/>
      <c r="G32" s="745"/>
      <c r="H32" s="909"/>
      <c r="I32" s="909"/>
    </row>
    <row r="33" spans="1:9" ht="31.15" customHeight="1">
      <c r="A33" s="460">
        <v>3</v>
      </c>
      <c r="B33" s="745"/>
      <c r="C33" s="745"/>
      <c r="D33" s="745"/>
      <c r="E33" s="745"/>
      <c r="F33" s="745"/>
      <c r="G33" s="745"/>
      <c r="H33" s="909"/>
      <c r="I33" s="909"/>
    </row>
    <row r="34" spans="1:9" ht="31.15" customHeight="1">
      <c r="A34" s="460">
        <v>4</v>
      </c>
      <c r="B34" s="745"/>
      <c r="C34" s="745"/>
      <c r="D34" s="745"/>
      <c r="E34" s="745"/>
      <c r="F34" s="745"/>
      <c r="G34" s="745"/>
      <c r="H34" s="909"/>
      <c r="I34" s="909"/>
    </row>
    <row r="35" spans="1:9" ht="31.15" customHeight="1">
      <c r="A35" s="460">
        <v>5</v>
      </c>
      <c r="B35" s="794"/>
      <c r="C35" s="795"/>
      <c r="D35" s="795"/>
      <c r="E35" s="795"/>
      <c r="F35" s="795"/>
      <c r="G35" s="795"/>
      <c r="H35" s="855"/>
      <c r="I35" s="856"/>
    </row>
    <row r="36" spans="1:9" ht="31.15" customHeight="1">
      <c r="A36" s="459"/>
      <c r="B36" s="860" t="s">
        <v>4742</v>
      </c>
      <c r="C36" s="861"/>
      <c r="D36" s="861"/>
      <c r="E36" s="861"/>
      <c r="F36" s="861"/>
      <c r="G36" s="861"/>
      <c r="H36" s="862"/>
      <c r="I36" s="863"/>
    </row>
    <row r="37" spans="1:9" ht="31.15" customHeight="1">
      <c r="A37" s="459"/>
      <c r="B37" s="747" t="s">
        <v>4743</v>
      </c>
      <c r="C37" s="747"/>
      <c r="D37" s="747"/>
      <c r="E37" s="747"/>
      <c r="F37" s="747"/>
      <c r="G37" s="747"/>
      <c r="H37" s="910"/>
      <c r="I37" s="910"/>
    </row>
    <row r="38" spans="1:9" ht="31.15" customHeight="1">
      <c r="A38" s="772"/>
      <c r="B38" s="772"/>
      <c r="C38" s="772"/>
      <c r="D38" s="772"/>
      <c r="E38" s="772"/>
      <c r="F38" s="772"/>
      <c r="G38" s="772"/>
      <c r="H38" s="854"/>
      <c r="I38" s="854"/>
    </row>
    <row r="39" spans="1:9" ht="31.15" customHeight="1">
      <c r="A39" s="772"/>
      <c r="B39" s="772"/>
      <c r="C39" s="772"/>
      <c r="D39" s="772"/>
      <c r="E39" s="772"/>
      <c r="F39" s="772"/>
      <c r="G39" s="772"/>
      <c r="H39" s="854"/>
      <c r="I39" s="854"/>
    </row>
    <row r="40" spans="1:9" ht="10.15" customHeight="1">
      <c r="A40" s="772"/>
      <c r="B40" s="772"/>
      <c r="C40" s="772"/>
      <c r="D40" s="772"/>
      <c r="E40" s="772"/>
      <c r="F40" s="772"/>
      <c r="G40" s="772"/>
      <c r="H40" s="854"/>
      <c r="I40" s="854"/>
    </row>
    <row r="41" spans="1:9" ht="26.25" customHeight="1">
      <c r="A41" s="1004" t="s">
        <v>2895</v>
      </c>
      <c r="B41" s="1005"/>
      <c r="C41" s="1005"/>
      <c r="D41" s="1005"/>
      <c r="E41" s="1005"/>
      <c r="F41" s="1005"/>
      <c r="G41" s="1006"/>
    </row>
    <row r="42" spans="1:9" ht="31.15" customHeight="1">
      <c r="A42" s="358" t="s">
        <v>1438</v>
      </c>
      <c r="B42" s="358" t="s">
        <v>1908</v>
      </c>
      <c r="C42" s="350" t="s">
        <v>2391</v>
      </c>
      <c r="D42" s="359" t="s">
        <v>1435</v>
      </c>
      <c r="E42" s="351" t="s">
        <v>2894</v>
      </c>
      <c r="F42" s="353" t="s">
        <v>1433</v>
      </c>
      <c r="G42" s="353" t="s">
        <v>1432</v>
      </c>
    </row>
    <row r="43" spans="1:9" ht="21">
      <c r="A43" s="252" t="s">
        <v>2481</v>
      </c>
      <c r="B43" s="878" t="s">
        <v>1430</v>
      </c>
      <c r="C43" s="878"/>
      <c r="D43" s="878"/>
      <c r="E43" s="878"/>
      <c r="F43" s="878"/>
      <c r="G43" s="878"/>
      <c r="H43" s="11">
        <f>H44+H66+H72+H76+H96</f>
        <v>16</v>
      </c>
      <c r="I43" s="11">
        <f>I44+I66+I72+I76+I96</f>
        <v>16</v>
      </c>
    </row>
    <row r="44" spans="1:9" ht="40.15" customHeight="1">
      <c r="A44" s="320" t="s">
        <v>2893</v>
      </c>
      <c r="B44" s="995" t="s">
        <v>1428</v>
      </c>
      <c r="C44" s="996"/>
      <c r="D44" s="996"/>
      <c r="E44" s="996"/>
      <c r="F44" s="996"/>
      <c r="G44" s="997"/>
      <c r="H44" s="11">
        <f>SUM(D58:D65)</f>
        <v>10</v>
      </c>
      <c r="I44" s="11">
        <f>COUNT(D58:D65)*2</f>
        <v>10</v>
      </c>
    </row>
    <row r="45" spans="1:9" ht="31.15" hidden="1" customHeight="1">
      <c r="A45" s="20" t="s">
        <v>1427</v>
      </c>
      <c r="B45" s="28" t="s">
        <v>1426</v>
      </c>
      <c r="C45" s="24"/>
      <c r="D45" s="24"/>
      <c r="E45" s="25"/>
      <c r="F45" s="24"/>
      <c r="G45" s="24"/>
    </row>
    <row r="46" spans="1:9" ht="31.15" hidden="1" customHeight="1">
      <c r="A46" s="20" t="s">
        <v>1423</v>
      </c>
      <c r="B46" s="28" t="s">
        <v>1422</v>
      </c>
      <c r="C46" s="24"/>
      <c r="D46" s="24"/>
      <c r="E46" s="25"/>
      <c r="F46" s="24"/>
      <c r="G46" s="24"/>
    </row>
    <row r="47" spans="1:9" ht="31.15" hidden="1" customHeight="1">
      <c r="A47" s="20" t="s">
        <v>1419</v>
      </c>
      <c r="B47" s="28" t="s">
        <v>1418</v>
      </c>
      <c r="C47" s="24"/>
      <c r="D47" s="24"/>
      <c r="E47" s="25"/>
      <c r="F47" s="24"/>
      <c r="G47" s="24"/>
    </row>
    <row r="48" spans="1:9" ht="15.6" hidden="1" customHeight="1">
      <c r="A48" s="20" t="s">
        <v>1415</v>
      </c>
      <c r="B48" s="28" t="s">
        <v>1414</v>
      </c>
      <c r="C48" s="24"/>
      <c r="D48" s="24"/>
      <c r="E48" s="25"/>
      <c r="F48" s="24"/>
      <c r="G48" s="24"/>
    </row>
    <row r="49" spans="1:7" ht="31.15" hidden="1" customHeight="1">
      <c r="A49" s="20" t="s">
        <v>1411</v>
      </c>
      <c r="B49" s="28" t="s">
        <v>1410</v>
      </c>
      <c r="C49" s="24"/>
      <c r="D49" s="24"/>
      <c r="E49" s="25"/>
      <c r="F49" s="24"/>
      <c r="G49" s="24"/>
    </row>
    <row r="50" spans="1:7" ht="15.6" hidden="1" customHeight="1">
      <c r="A50" s="20" t="s">
        <v>1407</v>
      </c>
      <c r="B50" s="28" t="s">
        <v>1406</v>
      </c>
      <c r="C50" s="24"/>
      <c r="D50" s="24"/>
      <c r="E50" s="25"/>
      <c r="F50" s="24"/>
      <c r="G50" s="24"/>
    </row>
    <row r="51" spans="1:7" ht="31.5" hidden="1">
      <c r="A51" s="20" t="s">
        <v>1401</v>
      </c>
      <c r="B51" s="28" t="s">
        <v>1400</v>
      </c>
      <c r="C51" s="24"/>
      <c r="D51" s="24"/>
      <c r="E51" s="25"/>
      <c r="F51" s="24"/>
      <c r="G51" s="24"/>
    </row>
    <row r="52" spans="1:7" ht="31.5" hidden="1">
      <c r="A52" s="20" t="s">
        <v>1395</v>
      </c>
      <c r="B52" s="28" t="s">
        <v>1394</v>
      </c>
      <c r="C52" s="24"/>
      <c r="D52" s="24"/>
      <c r="E52" s="25"/>
      <c r="F52" s="24"/>
      <c r="G52" s="24"/>
    </row>
    <row r="53" spans="1:7" ht="31.5" hidden="1">
      <c r="A53" s="20" t="s">
        <v>1392</v>
      </c>
      <c r="B53" s="28" t="s">
        <v>1391</v>
      </c>
      <c r="C53" s="24"/>
      <c r="D53" s="24"/>
      <c r="E53" s="25"/>
      <c r="F53" s="24"/>
      <c r="G53" s="24"/>
    </row>
    <row r="54" spans="1:7" ht="31.5" hidden="1">
      <c r="A54" s="20" t="s">
        <v>1389</v>
      </c>
      <c r="B54" s="28" t="s">
        <v>1388</v>
      </c>
      <c r="C54" s="24"/>
      <c r="D54" s="24"/>
      <c r="E54" s="25"/>
      <c r="F54" s="24"/>
      <c r="G54" s="24"/>
    </row>
    <row r="55" spans="1:7" ht="31.5" hidden="1">
      <c r="A55" s="20" t="s">
        <v>1383</v>
      </c>
      <c r="B55" s="28" t="s">
        <v>1382</v>
      </c>
      <c r="C55" s="24"/>
      <c r="D55" s="24"/>
      <c r="E55" s="25"/>
      <c r="F55" s="24"/>
      <c r="G55" s="24"/>
    </row>
    <row r="56" spans="1:7" ht="31.5" hidden="1">
      <c r="A56" s="20" t="s">
        <v>1379</v>
      </c>
      <c r="B56" s="28" t="s">
        <v>1378</v>
      </c>
      <c r="C56" s="24"/>
      <c r="D56" s="24"/>
      <c r="E56" s="25"/>
      <c r="F56" s="24"/>
      <c r="G56" s="24"/>
    </row>
    <row r="57" spans="1:7" ht="31.5" hidden="1">
      <c r="A57" s="20" t="s">
        <v>1375</v>
      </c>
      <c r="B57" s="28" t="s">
        <v>1374</v>
      </c>
      <c r="C57" s="24"/>
      <c r="D57" s="24"/>
      <c r="E57" s="25"/>
      <c r="F57" s="24"/>
      <c r="G57" s="24"/>
    </row>
    <row r="58" spans="1:7" ht="31.5">
      <c r="A58" s="18" t="s">
        <v>2892</v>
      </c>
      <c r="B58" s="28" t="s">
        <v>1369</v>
      </c>
      <c r="C58" s="16" t="s">
        <v>2891</v>
      </c>
      <c r="D58" s="23">
        <v>2</v>
      </c>
      <c r="E58" s="25" t="s">
        <v>106</v>
      </c>
      <c r="F58" s="24"/>
      <c r="G58" s="23"/>
    </row>
    <row r="59" spans="1:7" ht="30" hidden="1" customHeight="1">
      <c r="A59" s="20" t="s">
        <v>1367</v>
      </c>
      <c r="B59" s="28" t="s">
        <v>1366</v>
      </c>
      <c r="C59" s="24"/>
      <c r="D59" s="24"/>
      <c r="E59" s="25"/>
      <c r="F59" s="24"/>
      <c r="G59" s="24"/>
    </row>
    <row r="60" spans="1:7" ht="31.5" hidden="1">
      <c r="A60" s="20" t="s">
        <v>1358</v>
      </c>
      <c r="B60" s="28" t="s">
        <v>1357</v>
      </c>
      <c r="C60" s="24"/>
      <c r="D60" s="24"/>
      <c r="E60" s="25"/>
      <c r="F60" s="24"/>
      <c r="G60" s="24"/>
    </row>
    <row r="61" spans="1:7" ht="31.5" hidden="1">
      <c r="A61" s="20" t="s">
        <v>1356</v>
      </c>
      <c r="B61" s="28" t="s">
        <v>1355</v>
      </c>
      <c r="C61" s="24"/>
      <c r="D61" s="24"/>
      <c r="E61" s="25"/>
      <c r="F61" s="24"/>
      <c r="G61" s="24"/>
    </row>
    <row r="62" spans="1:7" ht="45">
      <c r="A62" s="18" t="s">
        <v>2890</v>
      </c>
      <c r="B62" s="28" t="s">
        <v>1353</v>
      </c>
      <c r="C62" s="16" t="s">
        <v>2889</v>
      </c>
      <c r="D62" s="23">
        <v>2</v>
      </c>
      <c r="E62" s="25" t="s">
        <v>110</v>
      </c>
      <c r="F62" s="24"/>
      <c r="G62" s="23"/>
    </row>
    <row r="63" spans="1:7" ht="45">
      <c r="A63" s="18" t="s">
        <v>2481</v>
      </c>
      <c r="B63" s="28"/>
      <c r="C63" s="16" t="s">
        <v>2888</v>
      </c>
      <c r="D63" s="23">
        <v>2</v>
      </c>
      <c r="E63" s="25" t="s">
        <v>110</v>
      </c>
      <c r="F63" s="16" t="s">
        <v>2887</v>
      </c>
      <c r="G63" s="23"/>
    </row>
    <row r="64" spans="1:7" ht="30">
      <c r="A64" s="18" t="s">
        <v>2481</v>
      </c>
      <c r="B64" s="28"/>
      <c r="C64" s="16" t="s">
        <v>2886</v>
      </c>
      <c r="D64" s="23">
        <v>2</v>
      </c>
      <c r="E64" s="25" t="s">
        <v>110</v>
      </c>
      <c r="F64" s="16" t="s">
        <v>2885</v>
      </c>
      <c r="G64" s="23"/>
    </row>
    <row r="65" spans="1:9" ht="30">
      <c r="A65" s="18"/>
      <c r="B65" s="28"/>
      <c r="C65" s="16" t="s">
        <v>2884</v>
      </c>
      <c r="D65" s="23">
        <v>2</v>
      </c>
      <c r="E65" s="25" t="s">
        <v>110</v>
      </c>
      <c r="F65" s="16"/>
      <c r="G65" s="23"/>
    </row>
    <row r="66" spans="1:9" ht="40.15" hidden="1" customHeight="1">
      <c r="A66" s="20" t="s">
        <v>1352</v>
      </c>
      <c r="B66" s="1010" t="s">
        <v>1351</v>
      </c>
      <c r="C66" s="1011"/>
      <c r="D66" s="1011"/>
      <c r="E66" s="1011"/>
      <c r="F66" s="1011"/>
      <c r="G66" s="1012"/>
      <c r="H66" s="509">
        <f>SUM(D68)</f>
        <v>0</v>
      </c>
      <c r="I66" s="509">
        <f>COUNT(D68)*2</f>
        <v>0</v>
      </c>
    </row>
    <row r="67" spans="1:9" ht="31.5" hidden="1">
      <c r="A67" s="20" t="s">
        <v>1350</v>
      </c>
      <c r="B67" s="37" t="s">
        <v>1349</v>
      </c>
      <c r="C67" s="24"/>
      <c r="D67" s="24"/>
      <c r="E67" s="25"/>
      <c r="F67" s="24"/>
      <c r="G67" s="24"/>
    </row>
    <row r="68" spans="1:9" ht="31.5" hidden="1">
      <c r="A68" s="20" t="s">
        <v>1348</v>
      </c>
      <c r="B68" s="37" t="s">
        <v>1347</v>
      </c>
      <c r="C68" s="16" t="s">
        <v>2883</v>
      </c>
      <c r="D68" s="23"/>
      <c r="E68" s="25" t="s">
        <v>110</v>
      </c>
      <c r="F68" s="24"/>
      <c r="G68" s="23"/>
    </row>
    <row r="69" spans="1:9" ht="31.5" hidden="1">
      <c r="A69" s="20" t="s">
        <v>1345</v>
      </c>
      <c r="B69" s="37" t="s">
        <v>1344</v>
      </c>
      <c r="C69" s="24"/>
      <c r="D69" s="24"/>
      <c r="E69" s="25"/>
      <c r="F69" s="24"/>
      <c r="G69" s="24"/>
    </row>
    <row r="70" spans="1:9" ht="31.5" hidden="1">
      <c r="A70" s="20" t="s">
        <v>1342</v>
      </c>
      <c r="B70" s="37" t="s">
        <v>1341</v>
      </c>
      <c r="C70" s="24"/>
      <c r="D70" s="24"/>
      <c r="E70" s="25"/>
      <c r="F70" s="24"/>
      <c r="G70" s="24"/>
    </row>
    <row r="71" spans="1:9" ht="31.5" hidden="1">
      <c r="A71" s="20" t="s">
        <v>1339</v>
      </c>
      <c r="B71" s="37" t="s">
        <v>1338</v>
      </c>
      <c r="C71" s="24"/>
      <c r="D71" s="24"/>
      <c r="E71" s="25"/>
      <c r="F71" s="24"/>
      <c r="G71" s="24"/>
    </row>
    <row r="72" spans="1:9" ht="40.15" customHeight="1">
      <c r="A72" s="320" t="s">
        <v>1336</v>
      </c>
      <c r="B72" s="1010" t="s">
        <v>1335</v>
      </c>
      <c r="C72" s="1011"/>
      <c r="D72" s="1011"/>
      <c r="E72" s="1011"/>
      <c r="F72" s="1011"/>
      <c r="G72" s="1012"/>
      <c r="H72" s="11">
        <f>SUM(D74)</f>
        <v>2</v>
      </c>
      <c r="I72" s="11">
        <f>COUNT(D74)*2</f>
        <v>2</v>
      </c>
    </row>
    <row r="73" spans="1:9" ht="31.5" hidden="1">
      <c r="A73" s="20" t="s">
        <v>1334</v>
      </c>
      <c r="B73" s="37" t="s">
        <v>1333</v>
      </c>
      <c r="C73" s="24"/>
      <c r="D73" s="24"/>
      <c r="E73" s="25"/>
      <c r="F73" s="24"/>
      <c r="G73" s="24"/>
    </row>
    <row r="74" spans="1:9" ht="31.5">
      <c r="A74" s="18" t="s">
        <v>1332</v>
      </c>
      <c r="B74" s="37" t="s">
        <v>1331</v>
      </c>
      <c r="C74" s="16" t="s">
        <v>2882</v>
      </c>
      <c r="D74" s="23">
        <v>2</v>
      </c>
      <c r="E74" s="25" t="s">
        <v>110</v>
      </c>
      <c r="F74" s="24"/>
      <c r="G74" s="23"/>
    </row>
    <row r="75" spans="1:9" ht="47.25" hidden="1">
      <c r="A75" s="20" t="s">
        <v>1329</v>
      </c>
      <c r="B75" s="37" t="s">
        <v>1328</v>
      </c>
      <c r="C75" s="24"/>
      <c r="D75" s="24"/>
      <c r="E75" s="25"/>
      <c r="F75" s="24"/>
      <c r="G75" s="24"/>
    </row>
    <row r="76" spans="1:9" ht="40.15" customHeight="1">
      <c r="A76" s="320" t="s">
        <v>1325</v>
      </c>
      <c r="B76" s="995" t="s">
        <v>1324</v>
      </c>
      <c r="C76" s="996"/>
      <c r="D76" s="996"/>
      <c r="E76" s="996"/>
      <c r="F76" s="996"/>
      <c r="G76" s="997"/>
      <c r="H76" s="11">
        <f>SUM(D77)</f>
        <v>2</v>
      </c>
      <c r="I76" s="11">
        <f>COUNT(D77)*2</f>
        <v>2</v>
      </c>
    </row>
    <row r="77" spans="1:9" ht="63">
      <c r="A77" s="18" t="s">
        <v>1323</v>
      </c>
      <c r="B77" s="28" t="s">
        <v>1322</v>
      </c>
      <c r="C77" s="16" t="s">
        <v>2881</v>
      </c>
      <c r="D77" s="23">
        <v>2</v>
      </c>
      <c r="E77" s="25" t="s">
        <v>106</v>
      </c>
      <c r="F77" s="24"/>
      <c r="G77" s="23"/>
    </row>
    <row r="78" spans="1:9" ht="63" hidden="1">
      <c r="A78" s="20" t="s">
        <v>1319</v>
      </c>
      <c r="B78" s="28" t="s">
        <v>1318</v>
      </c>
      <c r="C78" s="24"/>
      <c r="D78" s="24"/>
      <c r="E78" s="25"/>
      <c r="F78" s="24"/>
      <c r="G78" s="24"/>
    </row>
    <row r="79" spans="1:9" ht="63" hidden="1">
      <c r="A79" s="20" t="s">
        <v>1316</v>
      </c>
      <c r="B79" s="28" t="s">
        <v>1315</v>
      </c>
      <c r="C79" s="24"/>
      <c r="D79" s="24"/>
      <c r="E79" s="25"/>
      <c r="F79" s="24"/>
      <c r="G79" s="24"/>
    </row>
    <row r="80" spans="1:9" ht="47.25" hidden="1">
      <c r="A80" s="20" t="s">
        <v>1313</v>
      </c>
      <c r="B80" s="28" t="s">
        <v>1312</v>
      </c>
      <c r="C80" s="24"/>
      <c r="D80" s="24"/>
      <c r="E80" s="25"/>
      <c r="F80" s="24"/>
      <c r="G80" s="24"/>
    </row>
    <row r="81" spans="1:9" ht="63" hidden="1">
      <c r="A81" s="20" t="s">
        <v>1306</v>
      </c>
      <c r="B81" s="28" t="s">
        <v>1880</v>
      </c>
      <c r="C81" s="24"/>
      <c r="D81" s="24"/>
      <c r="E81" s="25"/>
      <c r="F81" s="24"/>
      <c r="G81" s="24"/>
    </row>
    <row r="82" spans="1:9" ht="47.25" hidden="1">
      <c r="A82" s="20" t="s">
        <v>1300</v>
      </c>
      <c r="B82" s="28" t="s">
        <v>1299</v>
      </c>
      <c r="C82" s="24"/>
      <c r="D82" s="24"/>
      <c r="E82" s="25"/>
      <c r="F82" s="24"/>
      <c r="G82" s="24"/>
    </row>
    <row r="83" spans="1:9" ht="63" hidden="1">
      <c r="A83" s="20" t="s">
        <v>1297</v>
      </c>
      <c r="B83" s="28" t="s">
        <v>1296</v>
      </c>
      <c r="C83" s="24"/>
      <c r="D83" s="24"/>
      <c r="E83" s="25"/>
      <c r="F83" s="24"/>
      <c r="G83" s="24"/>
    </row>
    <row r="84" spans="1:9" ht="110.25" hidden="1">
      <c r="A84" s="20" t="s">
        <v>1294</v>
      </c>
      <c r="B84" s="28" t="s">
        <v>1293</v>
      </c>
      <c r="C84" s="24"/>
      <c r="D84" s="24"/>
      <c r="E84" s="25"/>
      <c r="F84" s="24"/>
      <c r="G84" s="24"/>
    </row>
    <row r="85" spans="1:9" ht="63" hidden="1">
      <c r="A85" s="20" t="s">
        <v>1291</v>
      </c>
      <c r="B85" s="28" t="s">
        <v>1290</v>
      </c>
      <c r="C85" s="24"/>
      <c r="D85" s="24"/>
      <c r="E85" s="25"/>
      <c r="F85" s="24"/>
      <c r="G85" s="24"/>
    </row>
    <row r="86" spans="1:9" ht="47.25" hidden="1">
      <c r="A86" s="20" t="s">
        <v>1289</v>
      </c>
      <c r="B86" s="28" t="s">
        <v>1288</v>
      </c>
      <c r="C86" s="141"/>
      <c r="D86" s="24"/>
      <c r="E86" s="25"/>
      <c r="F86" s="141"/>
      <c r="G86" s="24"/>
    </row>
    <row r="87" spans="1:9" ht="45" hidden="1">
      <c r="A87" s="20" t="s">
        <v>1286</v>
      </c>
      <c r="B87" s="22" t="s">
        <v>1285</v>
      </c>
      <c r="C87" s="24"/>
      <c r="D87" s="24"/>
      <c r="E87" s="25"/>
      <c r="F87" s="24"/>
      <c r="G87" s="24"/>
    </row>
    <row r="88" spans="1:9" ht="18.75" hidden="1">
      <c r="A88" s="321" t="s">
        <v>1283</v>
      </c>
      <c r="B88" s="995" t="s">
        <v>1282</v>
      </c>
      <c r="C88" s="996"/>
      <c r="D88" s="996"/>
      <c r="E88" s="996"/>
      <c r="F88" s="996"/>
      <c r="G88" s="997"/>
    </row>
    <row r="89" spans="1:9" ht="31.5" hidden="1">
      <c r="A89" s="20" t="s">
        <v>1281</v>
      </c>
      <c r="B89" s="30" t="s">
        <v>1280</v>
      </c>
      <c r="C89" s="24"/>
      <c r="D89" s="24"/>
      <c r="E89" s="25"/>
      <c r="F89" s="24"/>
      <c r="G89" s="24"/>
    </row>
    <row r="90" spans="1:9" ht="31.5" hidden="1">
      <c r="A90" s="20" t="s">
        <v>1279</v>
      </c>
      <c r="B90" s="30" t="s">
        <v>1278</v>
      </c>
      <c r="C90" s="24"/>
      <c r="D90" s="24"/>
      <c r="E90" s="25"/>
      <c r="F90" s="24"/>
      <c r="G90" s="24"/>
    </row>
    <row r="91" spans="1:9" ht="31.5" hidden="1">
      <c r="A91" s="20" t="s">
        <v>1277</v>
      </c>
      <c r="B91" s="30" t="s">
        <v>1276</v>
      </c>
      <c r="C91" s="24"/>
      <c r="D91" s="24"/>
      <c r="E91" s="25"/>
      <c r="F91" s="24"/>
      <c r="G91" s="24"/>
    </row>
    <row r="92" spans="1:9" ht="31.5" hidden="1">
      <c r="A92" s="20" t="s">
        <v>1275</v>
      </c>
      <c r="B92" s="30" t="s">
        <v>1274</v>
      </c>
      <c r="C92" s="24"/>
      <c r="D92" s="24"/>
      <c r="E92" s="25"/>
      <c r="F92" s="24"/>
      <c r="G92" s="24"/>
    </row>
    <row r="93" spans="1:9" ht="31.5" hidden="1">
      <c r="A93" s="20" t="s">
        <v>1273</v>
      </c>
      <c r="B93" s="30" t="s">
        <v>1272</v>
      </c>
      <c r="C93" s="24"/>
      <c r="D93" s="24"/>
      <c r="E93" s="25"/>
      <c r="F93" s="24"/>
      <c r="G93" s="24"/>
    </row>
    <row r="94" spans="1:9" ht="31.5" hidden="1">
      <c r="A94" s="20" t="s">
        <v>1271</v>
      </c>
      <c r="B94" s="30" t="s">
        <v>1270</v>
      </c>
      <c r="C94" s="24"/>
      <c r="D94" s="24"/>
      <c r="E94" s="25"/>
      <c r="F94" s="24"/>
      <c r="G94" s="24"/>
    </row>
    <row r="95" spans="1:9" ht="31.5" hidden="1">
      <c r="A95" s="20" t="s">
        <v>1269</v>
      </c>
      <c r="B95" s="30" t="s">
        <v>1268</v>
      </c>
      <c r="C95" s="24"/>
      <c r="D95" s="24"/>
      <c r="E95" s="25"/>
      <c r="F95" s="24"/>
      <c r="G95" s="24"/>
    </row>
    <row r="96" spans="1:9" ht="40.15" customHeight="1">
      <c r="A96" s="320" t="s">
        <v>2880</v>
      </c>
      <c r="B96" s="998" t="s">
        <v>1266</v>
      </c>
      <c r="C96" s="999"/>
      <c r="D96" s="999"/>
      <c r="E96" s="999"/>
      <c r="F96" s="999"/>
      <c r="G96" s="1000"/>
      <c r="H96" s="11">
        <f>SUM(D97)</f>
        <v>2</v>
      </c>
      <c r="I96" s="11">
        <f>COUNT(D97)*2</f>
        <v>2</v>
      </c>
    </row>
    <row r="97" spans="1:9" ht="63">
      <c r="A97" s="18" t="s">
        <v>2879</v>
      </c>
      <c r="B97" s="30" t="s">
        <v>1264</v>
      </c>
      <c r="C97" s="16" t="s">
        <v>2878</v>
      </c>
      <c r="D97" s="23">
        <v>2</v>
      </c>
      <c r="E97" s="25" t="s">
        <v>106</v>
      </c>
      <c r="F97" s="24"/>
      <c r="G97" s="23"/>
    </row>
    <row r="98" spans="1:9" ht="78.75" hidden="1">
      <c r="A98" s="20" t="s">
        <v>2877</v>
      </c>
      <c r="B98" s="30" t="s">
        <v>1260</v>
      </c>
      <c r="C98" s="16"/>
      <c r="D98" s="24"/>
      <c r="E98" s="25"/>
      <c r="F98" s="24"/>
      <c r="G98" s="24"/>
    </row>
    <row r="99" spans="1:9" ht="21">
      <c r="A99" s="106" t="s">
        <v>2481</v>
      </c>
      <c r="B99" s="990" t="s">
        <v>1259</v>
      </c>
      <c r="C99" s="991"/>
      <c r="D99" s="991"/>
      <c r="E99" s="991"/>
      <c r="F99" s="991"/>
      <c r="G99" s="992"/>
      <c r="H99" s="11">
        <f>H100+H112+H118+H123+H130+H137</f>
        <v>42</v>
      </c>
      <c r="I99" s="11">
        <f>I100+I112+I118+I123+I130+I137</f>
        <v>42</v>
      </c>
    </row>
    <row r="100" spans="1:9" ht="40.15" customHeight="1">
      <c r="A100" s="322" t="s">
        <v>2876</v>
      </c>
      <c r="B100" s="879" t="s">
        <v>1257</v>
      </c>
      <c r="C100" s="880"/>
      <c r="D100" s="880"/>
      <c r="E100" s="880"/>
      <c r="F100" s="880"/>
      <c r="G100" s="881"/>
      <c r="H100" s="11">
        <f>SUM(D101:D109)</f>
        <v>16</v>
      </c>
      <c r="I100" s="11">
        <f>COUNT(D101:D109)*2</f>
        <v>16</v>
      </c>
    </row>
    <row r="101" spans="1:9" ht="31.5">
      <c r="A101" s="18" t="s">
        <v>2875</v>
      </c>
      <c r="B101" s="97" t="s">
        <v>1255</v>
      </c>
      <c r="C101" s="21" t="s">
        <v>2874</v>
      </c>
      <c r="D101" s="23">
        <v>2</v>
      </c>
      <c r="E101" s="25" t="s">
        <v>156</v>
      </c>
      <c r="F101" s="21" t="s">
        <v>1253</v>
      </c>
      <c r="G101" s="23"/>
    </row>
    <row r="102" spans="1:9" ht="30">
      <c r="A102" s="18"/>
      <c r="B102" s="97"/>
      <c r="C102" s="22" t="s">
        <v>1643</v>
      </c>
      <c r="D102" s="23">
        <v>2</v>
      </c>
      <c r="E102" s="25" t="s">
        <v>156</v>
      </c>
      <c r="F102" s="24"/>
      <c r="G102" s="23"/>
    </row>
    <row r="103" spans="1:9" ht="47.25">
      <c r="A103" s="18" t="s">
        <v>2873</v>
      </c>
      <c r="B103" s="97" t="s">
        <v>1250</v>
      </c>
      <c r="C103" s="31" t="s">
        <v>2456</v>
      </c>
      <c r="D103" s="23">
        <v>2</v>
      </c>
      <c r="E103" s="25" t="s">
        <v>156</v>
      </c>
      <c r="F103" s="24"/>
      <c r="G103" s="23"/>
    </row>
    <row r="104" spans="1:9" ht="45">
      <c r="A104" s="18" t="s">
        <v>2481</v>
      </c>
      <c r="B104" s="97"/>
      <c r="C104" s="224" t="s">
        <v>2872</v>
      </c>
      <c r="D104" s="23">
        <v>2</v>
      </c>
      <c r="E104" s="25" t="s">
        <v>156</v>
      </c>
      <c r="F104" s="24"/>
      <c r="G104" s="23"/>
    </row>
    <row r="105" spans="1:9" ht="45">
      <c r="A105" s="18"/>
      <c r="B105" s="97"/>
      <c r="C105" s="224" t="s">
        <v>2871</v>
      </c>
      <c r="D105" s="23">
        <v>2</v>
      </c>
      <c r="E105" s="25" t="s">
        <v>156</v>
      </c>
      <c r="F105" s="24"/>
      <c r="G105" s="23"/>
    </row>
    <row r="106" spans="1:9" ht="47.25" hidden="1">
      <c r="A106" s="20" t="s">
        <v>1244</v>
      </c>
      <c r="B106" s="97" t="s">
        <v>1243</v>
      </c>
      <c r="C106" s="24"/>
      <c r="D106" s="24"/>
      <c r="E106" s="25"/>
      <c r="F106" s="24"/>
      <c r="G106" s="24"/>
    </row>
    <row r="107" spans="1:9" ht="47.25">
      <c r="A107" s="18" t="s">
        <v>2870</v>
      </c>
      <c r="B107" s="97" t="s">
        <v>1240</v>
      </c>
      <c r="C107" s="21" t="s">
        <v>2869</v>
      </c>
      <c r="D107" s="23">
        <v>2</v>
      </c>
      <c r="E107" s="25" t="s">
        <v>156</v>
      </c>
      <c r="F107" s="24"/>
      <c r="G107" s="23"/>
    </row>
    <row r="108" spans="1:9" ht="63">
      <c r="A108" s="18" t="s">
        <v>2868</v>
      </c>
      <c r="B108" s="97" t="s">
        <v>1237</v>
      </c>
      <c r="C108" s="224" t="s">
        <v>2867</v>
      </c>
      <c r="D108" s="23">
        <v>2</v>
      </c>
      <c r="E108" s="25" t="s">
        <v>156</v>
      </c>
      <c r="F108" s="24"/>
      <c r="G108" s="23"/>
    </row>
    <row r="109" spans="1:9" ht="47.25">
      <c r="A109" s="18" t="s">
        <v>2866</v>
      </c>
      <c r="B109" s="97" t="s">
        <v>1233</v>
      </c>
      <c r="C109" s="98" t="s">
        <v>1232</v>
      </c>
      <c r="D109" s="23">
        <v>2</v>
      </c>
      <c r="E109" s="25" t="s">
        <v>156</v>
      </c>
      <c r="F109" s="24"/>
      <c r="G109" s="23"/>
    </row>
    <row r="110" spans="1:9" ht="63" hidden="1">
      <c r="A110" s="20" t="s">
        <v>1231</v>
      </c>
      <c r="B110" s="97" t="s">
        <v>1230</v>
      </c>
      <c r="C110" s="24"/>
      <c r="D110" s="24"/>
      <c r="E110" s="25"/>
      <c r="F110" s="24"/>
      <c r="G110" s="24"/>
    </row>
    <row r="111" spans="1:9" ht="47.25" hidden="1">
      <c r="A111" s="20" t="s">
        <v>1228</v>
      </c>
      <c r="B111" s="97" t="s">
        <v>1227</v>
      </c>
      <c r="C111" s="24"/>
      <c r="D111" s="24"/>
      <c r="E111" s="25"/>
      <c r="F111" s="24"/>
      <c r="G111" s="24"/>
    </row>
    <row r="112" spans="1:9" ht="40.15" customHeight="1">
      <c r="A112" s="322" t="s">
        <v>2865</v>
      </c>
      <c r="B112" s="737" t="s">
        <v>2864</v>
      </c>
      <c r="C112" s="738"/>
      <c r="D112" s="738"/>
      <c r="E112" s="738"/>
      <c r="F112" s="738"/>
      <c r="G112" s="739"/>
      <c r="H112" s="11">
        <f>SUM(D115)</f>
        <v>2</v>
      </c>
      <c r="I112" s="11">
        <f>COUNT(D115)*2</f>
        <v>2</v>
      </c>
    </row>
    <row r="113" spans="1:9" ht="31.5" hidden="1">
      <c r="A113" s="20" t="s">
        <v>1222</v>
      </c>
      <c r="B113" s="93" t="s">
        <v>1221</v>
      </c>
      <c r="C113" s="24"/>
      <c r="D113" s="24"/>
      <c r="E113" s="25"/>
      <c r="F113" s="24"/>
      <c r="G113" s="24"/>
    </row>
    <row r="114" spans="1:9" ht="78.75" hidden="1">
      <c r="A114" s="20" t="s">
        <v>1215</v>
      </c>
      <c r="B114" s="93" t="s">
        <v>1214</v>
      </c>
      <c r="C114" s="24"/>
      <c r="D114" s="24"/>
      <c r="E114" s="25"/>
      <c r="F114" s="24"/>
      <c r="G114" s="24"/>
    </row>
    <row r="115" spans="1:9" ht="63">
      <c r="A115" s="18" t="s">
        <v>2863</v>
      </c>
      <c r="B115" s="96" t="s">
        <v>1212</v>
      </c>
      <c r="C115" s="21" t="s">
        <v>2862</v>
      </c>
      <c r="D115" s="23">
        <v>2</v>
      </c>
      <c r="E115" s="25" t="s">
        <v>156</v>
      </c>
      <c r="F115" s="24"/>
      <c r="G115" s="23"/>
    </row>
    <row r="116" spans="1:9" ht="47.25" hidden="1">
      <c r="A116" s="20" t="s">
        <v>1207</v>
      </c>
      <c r="B116" s="93" t="s">
        <v>1206</v>
      </c>
      <c r="C116" s="24"/>
      <c r="D116" s="24"/>
      <c r="E116" s="25"/>
      <c r="F116" s="24"/>
      <c r="G116" s="24"/>
    </row>
    <row r="117" spans="1:9" ht="47.25" hidden="1">
      <c r="A117" s="20" t="s">
        <v>1205</v>
      </c>
      <c r="B117" s="94" t="s">
        <v>1204</v>
      </c>
      <c r="C117" s="24"/>
      <c r="D117" s="24"/>
      <c r="E117" s="25"/>
      <c r="F117" s="24"/>
      <c r="G117" s="24"/>
    </row>
    <row r="118" spans="1:9" ht="40.15" customHeight="1">
      <c r="A118" s="322" t="s">
        <v>2861</v>
      </c>
      <c r="B118" s="879" t="s">
        <v>1202</v>
      </c>
      <c r="C118" s="880"/>
      <c r="D118" s="880"/>
      <c r="E118" s="880"/>
      <c r="F118" s="880"/>
      <c r="G118" s="881"/>
      <c r="H118" s="11">
        <f>SUM(D119:D122)</f>
        <v>8</v>
      </c>
      <c r="I118" s="11">
        <f>COUNT(D119:D122)*2</f>
        <v>8</v>
      </c>
    </row>
    <row r="119" spans="1:9" ht="31.5">
      <c r="A119" s="18" t="s">
        <v>2860</v>
      </c>
      <c r="B119" s="93" t="s">
        <v>1200</v>
      </c>
      <c r="C119" s="21" t="s">
        <v>2859</v>
      </c>
      <c r="D119" s="23">
        <v>2</v>
      </c>
      <c r="E119" s="25" t="s">
        <v>156</v>
      </c>
      <c r="F119" s="24"/>
      <c r="G119" s="23"/>
    </row>
    <row r="120" spans="1:9" ht="47.25">
      <c r="A120" s="18" t="s">
        <v>2858</v>
      </c>
      <c r="B120" s="93" t="s">
        <v>1195</v>
      </c>
      <c r="C120" s="21" t="s">
        <v>2857</v>
      </c>
      <c r="D120" s="23">
        <v>2</v>
      </c>
      <c r="E120" s="25" t="s">
        <v>1186</v>
      </c>
      <c r="F120" s="21" t="s">
        <v>2856</v>
      </c>
      <c r="G120" s="23"/>
    </row>
    <row r="121" spans="1:9" ht="63">
      <c r="A121" s="18" t="s">
        <v>1193</v>
      </c>
      <c r="B121" s="93" t="s">
        <v>1192</v>
      </c>
      <c r="C121" s="22" t="s">
        <v>1191</v>
      </c>
      <c r="D121" s="23">
        <v>2</v>
      </c>
      <c r="E121" s="25" t="s">
        <v>903</v>
      </c>
      <c r="F121" s="24"/>
      <c r="G121" s="23"/>
    </row>
    <row r="122" spans="1:9" ht="78.75">
      <c r="A122" s="18" t="s">
        <v>2855</v>
      </c>
      <c r="B122" s="93" t="s">
        <v>1188</v>
      </c>
      <c r="C122" s="35" t="s">
        <v>2854</v>
      </c>
      <c r="D122" s="23">
        <v>2</v>
      </c>
      <c r="E122" s="25" t="s">
        <v>1186</v>
      </c>
      <c r="F122" s="24"/>
      <c r="G122" s="23"/>
    </row>
    <row r="123" spans="1:9" ht="40.15" customHeight="1">
      <c r="A123" s="322" t="s">
        <v>2853</v>
      </c>
      <c r="B123" s="879" t="s">
        <v>1183</v>
      </c>
      <c r="C123" s="880"/>
      <c r="D123" s="880"/>
      <c r="E123" s="880"/>
      <c r="F123" s="880"/>
      <c r="G123" s="881"/>
      <c r="H123" s="11">
        <f>SUM(D124:D129)</f>
        <v>10</v>
      </c>
      <c r="I123" s="11">
        <f>COUNT(D124:D129)*2</f>
        <v>10</v>
      </c>
    </row>
    <row r="124" spans="1:9" ht="75">
      <c r="A124" s="18" t="s">
        <v>2852</v>
      </c>
      <c r="B124" s="64" t="s">
        <v>1181</v>
      </c>
      <c r="C124" s="21" t="s">
        <v>2851</v>
      </c>
      <c r="D124" s="15">
        <v>2</v>
      </c>
      <c r="E124" s="25" t="s">
        <v>404</v>
      </c>
      <c r="F124" s="21" t="s">
        <v>2850</v>
      </c>
      <c r="G124" s="23"/>
    </row>
    <row r="125" spans="1:9" ht="47.25" hidden="1">
      <c r="A125" s="20" t="s">
        <v>1179</v>
      </c>
      <c r="B125" s="64" t="s">
        <v>1178</v>
      </c>
      <c r="C125" s="24"/>
      <c r="D125" s="24"/>
      <c r="E125" s="25"/>
      <c r="F125" s="24"/>
      <c r="G125" s="24"/>
    </row>
    <row r="126" spans="1:9" ht="45">
      <c r="A126" s="18" t="s">
        <v>2849</v>
      </c>
      <c r="B126" s="64" t="s">
        <v>1175</v>
      </c>
      <c r="C126" s="21" t="s">
        <v>2848</v>
      </c>
      <c r="D126" s="15">
        <v>2</v>
      </c>
      <c r="E126" s="25" t="s">
        <v>118</v>
      </c>
      <c r="F126" s="21" t="s">
        <v>2847</v>
      </c>
      <c r="G126" s="23"/>
    </row>
    <row r="127" spans="1:9" ht="63">
      <c r="A127" s="18" t="s">
        <v>2846</v>
      </c>
      <c r="B127" s="64" t="s">
        <v>1173</v>
      </c>
      <c r="C127" s="21" t="s">
        <v>2845</v>
      </c>
      <c r="D127" s="15">
        <v>2</v>
      </c>
      <c r="E127" s="25" t="s">
        <v>1146</v>
      </c>
      <c r="F127" s="21" t="s">
        <v>2844</v>
      </c>
      <c r="G127" s="23"/>
    </row>
    <row r="128" spans="1:9" ht="75">
      <c r="A128" s="18" t="s">
        <v>2481</v>
      </c>
      <c r="B128" s="64"/>
      <c r="C128" s="16" t="s">
        <v>2672</v>
      </c>
      <c r="D128" s="15">
        <v>2</v>
      </c>
      <c r="E128" s="25" t="s">
        <v>790</v>
      </c>
      <c r="F128" s="16" t="s">
        <v>2668</v>
      </c>
      <c r="G128" s="23"/>
    </row>
    <row r="129" spans="1:9" ht="60">
      <c r="A129" s="18" t="s">
        <v>2843</v>
      </c>
      <c r="B129" s="41" t="s">
        <v>1166</v>
      </c>
      <c r="C129" s="29" t="s">
        <v>2344</v>
      </c>
      <c r="D129" s="15">
        <v>2</v>
      </c>
      <c r="E129" s="25" t="s">
        <v>156</v>
      </c>
      <c r="F129" s="24"/>
      <c r="G129" s="23"/>
    </row>
    <row r="130" spans="1:9" ht="40.15" customHeight="1">
      <c r="A130" s="322" t="s">
        <v>2842</v>
      </c>
      <c r="B130" s="879" t="s">
        <v>1163</v>
      </c>
      <c r="C130" s="880"/>
      <c r="D130" s="880"/>
      <c r="E130" s="880"/>
      <c r="F130" s="880"/>
      <c r="G130" s="881"/>
      <c r="H130" s="11">
        <f>SUM(D131:D134)</f>
        <v>6</v>
      </c>
      <c r="I130" s="11">
        <f>COUNT(D131:D134)*2</f>
        <v>6</v>
      </c>
    </row>
    <row r="131" spans="1:9" ht="63">
      <c r="A131" s="18" t="s">
        <v>2841</v>
      </c>
      <c r="B131" s="93" t="s">
        <v>1161</v>
      </c>
      <c r="C131" s="35" t="s">
        <v>2840</v>
      </c>
      <c r="D131" s="23">
        <v>2</v>
      </c>
      <c r="E131" s="25" t="s">
        <v>790</v>
      </c>
      <c r="F131" s="24"/>
      <c r="G131" s="23"/>
    </row>
    <row r="132" spans="1:9" ht="47.25">
      <c r="A132" s="18" t="s">
        <v>1158</v>
      </c>
      <c r="B132" s="93" t="s">
        <v>1157</v>
      </c>
      <c r="C132" s="22" t="s">
        <v>2839</v>
      </c>
      <c r="D132" s="23">
        <v>2</v>
      </c>
      <c r="E132" s="25" t="s">
        <v>790</v>
      </c>
      <c r="F132" s="24"/>
      <c r="G132" s="23"/>
    </row>
    <row r="133" spans="1:9" ht="47.25" hidden="1">
      <c r="A133" s="20" t="s">
        <v>1155</v>
      </c>
      <c r="B133" s="93" t="s">
        <v>1154</v>
      </c>
      <c r="C133" s="22"/>
      <c r="D133" s="24"/>
      <c r="E133" s="25"/>
      <c r="F133" s="24"/>
      <c r="G133" s="24"/>
    </row>
    <row r="134" spans="1:9" ht="63">
      <c r="A134" s="18" t="s">
        <v>2838</v>
      </c>
      <c r="B134" s="93" t="s">
        <v>1151</v>
      </c>
      <c r="C134" s="35" t="s">
        <v>2837</v>
      </c>
      <c r="D134" s="23">
        <v>2</v>
      </c>
      <c r="E134" s="25" t="s">
        <v>1146</v>
      </c>
      <c r="F134" s="24"/>
      <c r="G134" s="23"/>
    </row>
    <row r="135" spans="1:9" ht="63" hidden="1">
      <c r="A135" s="20" t="s">
        <v>1149</v>
      </c>
      <c r="B135" s="93" t="s">
        <v>1148</v>
      </c>
      <c r="C135" s="24"/>
      <c r="D135" s="24"/>
      <c r="E135" s="25"/>
      <c r="F135" s="24"/>
      <c r="G135" s="24"/>
    </row>
    <row r="136" spans="1:9" ht="63" hidden="1">
      <c r="A136" s="20" t="s">
        <v>1145</v>
      </c>
      <c r="B136" s="67" t="s">
        <v>1144</v>
      </c>
      <c r="C136" s="24"/>
      <c r="D136" s="24"/>
      <c r="E136" s="25"/>
      <c r="F136" s="24"/>
      <c r="G136" s="24"/>
    </row>
    <row r="137" spans="1:9" ht="15.75" hidden="1">
      <c r="A137" s="121" t="s">
        <v>5031</v>
      </c>
      <c r="B137" s="753" t="s">
        <v>5032</v>
      </c>
      <c r="C137" s="754"/>
      <c r="D137" s="754"/>
      <c r="E137" s="754"/>
      <c r="F137" s="754"/>
      <c r="G137" s="760"/>
      <c r="H137" s="509">
        <f>SUM(D138:D148)</f>
        <v>0</v>
      </c>
      <c r="I137" s="509">
        <f>COUNT(D138:D148)*2</f>
        <v>0</v>
      </c>
    </row>
    <row r="138" spans="1:9" ht="75" hidden="1">
      <c r="A138" s="121" t="s">
        <v>5033</v>
      </c>
      <c r="B138" s="21" t="s">
        <v>5034</v>
      </c>
      <c r="C138" s="21" t="s">
        <v>5035</v>
      </c>
      <c r="D138" s="206"/>
      <c r="E138" s="24"/>
      <c r="F138" s="21" t="s">
        <v>5036</v>
      </c>
      <c r="G138" s="608"/>
      <c r="H138" s="509"/>
      <c r="I138" s="509"/>
    </row>
    <row r="139" spans="1:9" ht="30" hidden="1">
      <c r="A139" s="121" t="s">
        <v>5037</v>
      </c>
      <c r="B139" s="21" t="s">
        <v>5038</v>
      </c>
      <c r="C139" s="21" t="s">
        <v>5039</v>
      </c>
      <c r="D139" s="206"/>
      <c r="E139" s="24"/>
      <c r="F139" s="21" t="s">
        <v>5040</v>
      </c>
      <c r="G139" s="608"/>
      <c r="H139" s="509"/>
      <c r="I139" s="509"/>
    </row>
    <row r="140" spans="1:9" ht="120" hidden="1">
      <c r="A140" s="121" t="s">
        <v>5041</v>
      </c>
      <c r="B140" s="21" t="s">
        <v>5042</v>
      </c>
      <c r="C140" s="21" t="s">
        <v>5043</v>
      </c>
      <c r="D140" s="206"/>
      <c r="E140" s="24"/>
      <c r="F140" s="21" t="s">
        <v>5044</v>
      </c>
      <c r="G140" s="608"/>
      <c r="H140" s="509"/>
      <c r="I140" s="509"/>
    </row>
    <row r="141" spans="1:9" ht="105" hidden="1">
      <c r="A141" s="121" t="s">
        <v>5045</v>
      </c>
      <c r="B141" s="21" t="s">
        <v>5046</v>
      </c>
      <c r="C141" s="21" t="s">
        <v>5047</v>
      </c>
      <c r="D141" s="206"/>
      <c r="E141" s="24"/>
      <c r="F141" s="21" t="s">
        <v>5048</v>
      </c>
      <c r="G141" s="608"/>
      <c r="H141" s="509"/>
      <c r="I141" s="509"/>
    </row>
    <row r="142" spans="1:9" ht="120" hidden="1">
      <c r="A142" s="121" t="s">
        <v>5049</v>
      </c>
      <c r="B142" s="21" t="s">
        <v>5050</v>
      </c>
      <c r="C142" s="21" t="s">
        <v>5051</v>
      </c>
      <c r="D142" s="206"/>
      <c r="E142" s="24"/>
      <c r="F142" s="21" t="s">
        <v>5052</v>
      </c>
      <c r="G142" s="608"/>
      <c r="H142" s="509"/>
      <c r="I142" s="509"/>
    </row>
    <row r="143" spans="1:9" ht="30" hidden="1">
      <c r="A143" s="121" t="s">
        <v>5053</v>
      </c>
      <c r="B143" s="21" t="s">
        <v>5054</v>
      </c>
      <c r="C143" s="69"/>
      <c r="D143" s="23"/>
      <c r="E143" s="124"/>
      <c r="F143" s="69"/>
      <c r="G143" s="608"/>
      <c r="H143" s="509"/>
      <c r="I143" s="509"/>
    </row>
    <row r="144" spans="1:9" ht="75" hidden="1">
      <c r="A144" s="121" t="s">
        <v>5055</v>
      </c>
      <c r="B144" s="21" t="s">
        <v>5056</v>
      </c>
      <c r="C144" s="21" t="s">
        <v>5228</v>
      </c>
      <c r="D144" s="23"/>
      <c r="E144" s="25"/>
      <c r="F144" s="24"/>
      <c r="G144" s="608"/>
      <c r="H144" s="509"/>
      <c r="I144" s="509"/>
    </row>
    <row r="145" spans="1:9" ht="90" hidden="1">
      <c r="A145" s="121" t="s">
        <v>5057</v>
      </c>
      <c r="B145" s="21" t="s">
        <v>5058</v>
      </c>
      <c r="C145" s="21" t="s">
        <v>5059</v>
      </c>
      <c r="D145" s="206"/>
      <c r="E145" s="24"/>
      <c r="F145" s="21" t="s">
        <v>5060</v>
      </c>
      <c r="G145" s="608"/>
      <c r="H145" s="509"/>
      <c r="I145" s="509"/>
    </row>
    <row r="146" spans="1:9" ht="165" hidden="1">
      <c r="A146" s="121" t="s">
        <v>5061</v>
      </c>
      <c r="B146" s="21" t="s">
        <v>5062</v>
      </c>
      <c r="C146" s="21" t="s">
        <v>5063</v>
      </c>
      <c r="D146" s="206"/>
      <c r="E146" s="24"/>
      <c r="F146" s="21" t="s">
        <v>5064</v>
      </c>
      <c r="G146" s="608"/>
      <c r="H146" s="509"/>
      <c r="I146" s="509"/>
    </row>
    <row r="147" spans="1:9" ht="120" hidden="1">
      <c r="A147" s="121" t="s">
        <v>5065</v>
      </c>
      <c r="B147" s="21" t="s">
        <v>5066</v>
      </c>
      <c r="C147" s="21" t="s">
        <v>5067</v>
      </c>
      <c r="D147" s="206"/>
      <c r="E147" s="24"/>
      <c r="F147" s="21" t="s">
        <v>5068</v>
      </c>
      <c r="G147" s="608"/>
      <c r="H147" s="509"/>
      <c r="I147" s="509"/>
    </row>
    <row r="148" spans="1:9" ht="60" hidden="1">
      <c r="A148" s="121" t="s">
        <v>5069</v>
      </c>
      <c r="B148" s="21" t="s">
        <v>5070</v>
      </c>
      <c r="C148" s="21" t="s">
        <v>5071</v>
      </c>
      <c r="D148" s="635"/>
      <c r="E148" s="8"/>
      <c r="F148" s="21" t="s">
        <v>5072</v>
      </c>
      <c r="G148" s="608"/>
      <c r="H148" s="509"/>
      <c r="I148" s="509"/>
    </row>
    <row r="149" spans="1:9" ht="18.75" customHeight="1">
      <c r="A149" s="106" t="s">
        <v>2481</v>
      </c>
      <c r="B149" s="1001" t="s">
        <v>2836</v>
      </c>
      <c r="C149" s="1002"/>
      <c r="D149" s="1002"/>
      <c r="E149" s="1002"/>
      <c r="F149" s="1002"/>
      <c r="G149" s="1003"/>
      <c r="H149" s="11">
        <f>H150+H166+H174+H181+H188+H193+H205</f>
        <v>102</v>
      </c>
      <c r="I149" s="11">
        <f>I150+I166+I174+I181+I188+I193+I205</f>
        <v>102</v>
      </c>
    </row>
    <row r="150" spans="1:9" ht="40.15" customHeight="1">
      <c r="A150" s="320" t="s">
        <v>2835</v>
      </c>
      <c r="B150" s="955" t="s">
        <v>1141</v>
      </c>
      <c r="C150" s="956"/>
      <c r="D150" s="956"/>
      <c r="E150" s="956"/>
      <c r="F150" s="956"/>
      <c r="G150" s="957"/>
      <c r="H150" s="11">
        <f>SUM(D151:D165)</f>
        <v>30</v>
      </c>
      <c r="I150" s="11">
        <f>COUNT(D151:D165)*2</f>
        <v>30</v>
      </c>
    </row>
    <row r="151" spans="1:9" ht="47.25">
      <c r="A151" s="18" t="s">
        <v>2834</v>
      </c>
      <c r="B151" s="28" t="s">
        <v>1139</v>
      </c>
      <c r="C151" s="249" t="s">
        <v>2833</v>
      </c>
      <c r="D151" s="23">
        <v>2</v>
      </c>
      <c r="E151" s="25" t="s">
        <v>156</v>
      </c>
      <c r="F151" s="16" t="s">
        <v>2832</v>
      </c>
      <c r="G151" s="23"/>
    </row>
    <row r="152" spans="1:9" ht="30">
      <c r="A152" s="18"/>
      <c r="B152" s="28"/>
      <c r="C152" s="249" t="s">
        <v>2831</v>
      </c>
      <c r="D152" s="23">
        <v>2</v>
      </c>
      <c r="E152" s="25" t="s">
        <v>156</v>
      </c>
      <c r="F152" s="16"/>
      <c r="G152" s="23"/>
    </row>
    <row r="153" spans="1:9" ht="31.5">
      <c r="A153" s="18" t="s">
        <v>2830</v>
      </c>
      <c r="B153" s="32" t="s">
        <v>1133</v>
      </c>
      <c r="C153" s="44" t="s">
        <v>2829</v>
      </c>
      <c r="D153" s="23">
        <v>2</v>
      </c>
      <c r="E153" s="25" t="s">
        <v>156</v>
      </c>
      <c r="F153" s="24"/>
      <c r="G153" s="23"/>
    </row>
    <row r="154" spans="1:9" ht="30">
      <c r="A154" s="18"/>
      <c r="B154" s="32"/>
      <c r="C154" s="44" t="s">
        <v>2828</v>
      </c>
      <c r="D154" s="23">
        <v>2</v>
      </c>
      <c r="E154" s="25" t="s">
        <v>156</v>
      </c>
      <c r="F154" s="24"/>
      <c r="G154" s="23"/>
    </row>
    <row r="155" spans="1:9" ht="47.25">
      <c r="A155" s="18" t="s">
        <v>2827</v>
      </c>
      <c r="B155" s="28" t="s">
        <v>1121</v>
      </c>
      <c r="C155" s="16" t="s">
        <v>2826</v>
      </c>
      <c r="D155" s="23">
        <v>2</v>
      </c>
      <c r="E155" s="25" t="s">
        <v>156</v>
      </c>
      <c r="F155" s="24"/>
      <c r="G155" s="23"/>
    </row>
    <row r="156" spans="1:9" ht="30">
      <c r="A156" s="18" t="s">
        <v>2481</v>
      </c>
      <c r="B156" s="28"/>
      <c r="C156" s="16" t="s">
        <v>2825</v>
      </c>
      <c r="D156" s="23">
        <v>2</v>
      </c>
      <c r="E156" s="25" t="s">
        <v>156</v>
      </c>
      <c r="F156" s="24"/>
      <c r="G156" s="23"/>
    </row>
    <row r="157" spans="1:9" ht="45">
      <c r="A157" s="18" t="s">
        <v>2481</v>
      </c>
      <c r="B157" s="28"/>
      <c r="C157" s="16" t="s">
        <v>2824</v>
      </c>
      <c r="D157" s="23">
        <v>2</v>
      </c>
      <c r="E157" s="25" t="s">
        <v>156</v>
      </c>
      <c r="F157" s="24"/>
      <c r="G157" s="23"/>
    </row>
    <row r="158" spans="1:9" ht="28.5" customHeight="1">
      <c r="A158" s="18" t="s">
        <v>2481</v>
      </c>
      <c r="B158" s="28"/>
      <c r="C158" s="16" t="s">
        <v>2823</v>
      </c>
      <c r="D158" s="23">
        <v>2</v>
      </c>
      <c r="E158" s="25" t="s">
        <v>156</v>
      </c>
      <c r="F158" s="24"/>
      <c r="G158" s="23"/>
    </row>
    <row r="159" spans="1:9" ht="30.75" customHeight="1">
      <c r="A159" s="18" t="s">
        <v>2481</v>
      </c>
      <c r="B159" s="28"/>
      <c r="C159" s="16" t="s">
        <v>2822</v>
      </c>
      <c r="D159" s="23">
        <v>2</v>
      </c>
      <c r="E159" s="25" t="s">
        <v>156</v>
      </c>
      <c r="F159" s="24"/>
      <c r="G159" s="23"/>
    </row>
    <row r="160" spans="1:9" ht="36.75" customHeight="1">
      <c r="A160" s="18" t="s">
        <v>2481</v>
      </c>
      <c r="B160" s="28"/>
      <c r="C160" s="44" t="s">
        <v>2821</v>
      </c>
      <c r="D160" s="23">
        <v>2</v>
      </c>
      <c r="E160" s="25" t="s">
        <v>156</v>
      </c>
      <c r="F160" s="24"/>
      <c r="G160" s="23"/>
    </row>
    <row r="161" spans="1:9" ht="33.75" customHeight="1">
      <c r="A161" s="18" t="s">
        <v>2481</v>
      </c>
      <c r="B161" s="28"/>
      <c r="C161" s="16" t="s">
        <v>2820</v>
      </c>
      <c r="D161" s="23">
        <v>2</v>
      </c>
      <c r="E161" s="25" t="s">
        <v>156</v>
      </c>
      <c r="F161" s="24"/>
      <c r="G161" s="23"/>
    </row>
    <row r="162" spans="1:9" ht="63">
      <c r="A162" s="18" t="s">
        <v>1110</v>
      </c>
      <c r="B162" s="28" t="s">
        <v>1109</v>
      </c>
      <c r="C162" s="21" t="s">
        <v>1871</v>
      </c>
      <c r="D162" s="23">
        <v>2</v>
      </c>
      <c r="E162" s="25" t="s">
        <v>156</v>
      </c>
      <c r="F162" s="24"/>
      <c r="G162" s="23"/>
    </row>
    <row r="163" spans="1:9" ht="47.25">
      <c r="A163" s="18" t="s">
        <v>2819</v>
      </c>
      <c r="B163" s="28" t="s">
        <v>1106</v>
      </c>
      <c r="C163" s="21" t="s">
        <v>1105</v>
      </c>
      <c r="D163" s="23">
        <v>2</v>
      </c>
      <c r="E163" s="25" t="s">
        <v>156</v>
      </c>
      <c r="F163" s="24"/>
      <c r="G163" s="23"/>
    </row>
    <row r="164" spans="1:9" ht="31.5">
      <c r="A164" s="18" t="s">
        <v>2818</v>
      </c>
      <c r="B164" s="28" t="s">
        <v>1103</v>
      </c>
      <c r="C164" s="16" t="s">
        <v>2817</v>
      </c>
      <c r="D164" s="23">
        <v>2</v>
      </c>
      <c r="E164" s="25" t="s">
        <v>156</v>
      </c>
      <c r="F164" s="24"/>
      <c r="G164" s="23"/>
    </row>
    <row r="165" spans="1:9" ht="78.75">
      <c r="A165" s="18" t="s">
        <v>2816</v>
      </c>
      <c r="B165" s="30" t="s">
        <v>1099</v>
      </c>
      <c r="C165" s="16" t="s">
        <v>2815</v>
      </c>
      <c r="D165" s="23">
        <v>2</v>
      </c>
      <c r="E165" s="25" t="s">
        <v>156</v>
      </c>
      <c r="F165" s="24"/>
      <c r="G165" s="23"/>
    </row>
    <row r="166" spans="1:9" ht="40.15" customHeight="1">
      <c r="A166" s="320" t="s">
        <v>2814</v>
      </c>
      <c r="B166" s="952" t="s">
        <v>1093</v>
      </c>
      <c r="C166" s="953"/>
      <c r="D166" s="953"/>
      <c r="E166" s="953"/>
      <c r="F166" s="953"/>
      <c r="G166" s="954"/>
      <c r="H166" s="11">
        <f>SUM(D167:D173)</f>
        <v>12</v>
      </c>
      <c r="I166" s="11">
        <f>COUNT(D167:D173)*2</f>
        <v>12</v>
      </c>
    </row>
    <row r="167" spans="1:9" ht="75">
      <c r="A167" s="18" t="s">
        <v>1092</v>
      </c>
      <c r="B167" s="67" t="s">
        <v>1091</v>
      </c>
      <c r="C167" s="22" t="s">
        <v>1090</v>
      </c>
      <c r="D167" s="36">
        <v>2</v>
      </c>
      <c r="E167" s="25" t="s">
        <v>156</v>
      </c>
      <c r="F167" s="22" t="s">
        <v>1089</v>
      </c>
      <c r="G167" s="23"/>
    </row>
    <row r="168" spans="1:9" ht="63" hidden="1">
      <c r="A168" s="20" t="s">
        <v>1088</v>
      </c>
      <c r="B168" s="32" t="s">
        <v>1087</v>
      </c>
      <c r="C168" s="24"/>
      <c r="D168" s="24"/>
      <c r="E168" s="25"/>
      <c r="F168" s="24"/>
      <c r="G168" s="24"/>
    </row>
    <row r="169" spans="1:9" ht="45">
      <c r="A169" s="18" t="s">
        <v>1086</v>
      </c>
      <c r="B169" s="32" t="s">
        <v>1085</v>
      </c>
      <c r="C169" s="16" t="s">
        <v>2813</v>
      </c>
      <c r="D169" s="36">
        <v>2</v>
      </c>
      <c r="E169" s="25" t="s">
        <v>156</v>
      </c>
      <c r="F169" s="24"/>
      <c r="G169" s="23"/>
    </row>
    <row r="170" spans="1:9" ht="45">
      <c r="A170" s="18" t="s">
        <v>2481</v>
      </c>
      <c r="B170" s="32"/>
      <c r="C170" s="16" t="s">
        <v>2812</v>
      </c>
      <c r="D170" s="36">
        <v>2</v>
      </c>
      <c r="E170" s="25" t="s">
        <v>178</v>
      </c>
      <c r="F170" s="24"/>
      <c r="G170" s="23"/>
    </row>
    <row r="171" spans="1:9" ht="47.25">
      <c r="A171" s="18" t="s">
        <v>1083</v>
      </c>
      <c r="B171" s="67" t="s">
        <v>1082</v>
      </c>
      <c r="C171" s="16" t="s">
        <v>2811</v>
      </c>
      <c r="D171" s="36">
        <v>2</v>
      </c>
      <c r="E171" s="25" t="s">
        <v>156</v>
      </c>
      <c r="F171" s="24"/>
      <c r="G171" s="23"/>
    </row>
    <row r="172" spans="1:9" ht="30">
      <c r="A172" s="18"/>
      <c r="B172" s="67"/>
      <c r="C172" s="47" t="s">
        <v>2810</v>
      </c>
      <c r="D172" s="36">
        <v>2</v>
      </c>
      <c r="E172" s="25" t="s">
        <v>156</v>
      </c>
      <c r="F172" s="24"/>
      <c r="G172" s="23"/>
    </row>
    <row r="173" spans="1:9" ht="30">
      <c r="A173" s="18"/>
      <c r="B173" s="67"/>
      <c r="C173" s="35" t="s">
        <v>1080</v>
      </c>
      <c r="D173" s="36">
        <v>2</v>
      </c>
      <c r="E173" s="25" t="s">
        <v>156</v>
      </c>
      <c r="F173" s="24"/>
      <c r="G173" s="23"/>
    </row>
    <row r="174" spans="1:9" ht="40.15" customHeight="1">
      <c r="A174" s="320" t="s">
        <v>2809</v>
      </c>
      <c r="B174" s="952" t="s">
        <v>1078</v>
      </c>
      <c r="C174" s="953"/>
      <c r="D174" s="953"/>
      <c r="E174" s="953"/>
      <c r="F174" s="953"/>
      <c r="G174" s="954"/>
      <c r="H174" s="11">
        <f>SUM(D175:D180)</f>
        <v>12</v>
      </c>
      <c r="I174" s="11">
        <f>COUNT(D175:D180)*2</f>
        <v>12</v>
      </c>
    </row>
    <row r="175" spans="1:9" ht="45">
      <c r="A175" s="18" t="s">
        <v>2808</v>
      </c>
      <c r="B175" s="67" t="s">
        <v>1076</v>
      </c>
      <c r="C175" s="83" t="s">
        <v>2807</v>
      </c>
      <c r="D175" s="23">
        <v>2</v>
      </c>
      <c r="E175" s="25" t="s">
        <v>223</v>
      </c>
      <c r="F175" s="24"/>
      <c r="G175" s="23"/>
    </row>
    <row r="176" spans="1:9" ht="45">
      <c r="A176" s="18" t="s">
        <v>2481</v>
      </c>
      <c r="B176" s="67"/>
      <c r="C176" s="83" t="s">
        <v>1074</v>
      </c>
      <c r="D176" s="23">
        <v>2</v>
      </c>
      <c r="E176" s="25" t="s">
        <v>156</v>
      </c>
      <c r="F176" s="24"/>
      <c r="G176" s="23"/>
    </row>
    <row r="177" spans="1:9" ht="60">
      <c r="A177" s="18"/>
      <c r="B177" s="67"/>
      <c r="C177" s="251" t="s">
        <v>2806</v>
      </c>
      <c r="D177" s="23">
        <v>2</v>
      </c>
      <c r="E177" s="25" t="s">
        <v>156</v>
      </c>
      <c r="F177" s="24"/>
      <c r="G177" s="23"/>
    </row>
    <row r="178" spans="1:9" ht="45">
      <c r="A178" s="18" t="s">
        <v>2805</v>
      </c>
      <c r="B178" s="67" t="s">
        <v>1072</v>
      </c>
      <c r="C178" s="44" t="s">
        <v>2804</v>
      </c>
      <c r="D178" s="23">
        <v>2</v>
      </c>
      <c r="E178" s="25" t="s">
        <v>178</v>
      </c>
      <c r="F178" s="24"/>
      <c r="G178" s="23"/>
    </row>
    <row r="179" spans="1:9" ht="75">
      <c r="A179" s="18" t="s">
        <v>2481</v>
      </c>
      <c r="B179" s="67"/>
      <c r="C179" s="16" t="s">
        <v>1070</v>
      </c>
      <c r="D179" s="23">
        <v>2</v>
      </c>
      <c r="E179" s="25" t="s">
        <v>178</v>
      </c>
      <c r="F179" s="24"/>
      <c r="G179" s="23"/>
    </row>
    <row r="180" spans="1:9" ht="78.75">
      <c r="A180" s="18" t="s">
        <v>2803</v>
      </c>
      <c r="B180" s="67" t="s">
        <v>1068</v>
      </c>
      <c r="C180" s="22" t="s">
        <v>1067</v>
      </c>
      <c r="D180" s="23">
        <v>2</v>
      </c>
      <c r="E180" s="25" t="s">
        <v>404</v>
      </c>
      <c r="F180" s="24"/>
      <c r="G180" s="23"/>
    </row>
    <row r="181" spans="1:9" ht="40.15" customHeight="1">
      <c r="A181" s="320" t="s">
        <v>2802</v>
      </c>
      <c r="B181" s="955" t="s">
        <v>1065</v>
      </c>
      <c r="C181" s="956"/>
      <c r="D181" s="956"/>
      <c r="E181" s="956"/>
      <c r="F181" s="956"/>
      <c r="G181" s="957"/>
      <c r="H181" s="11">
        <f>SUM(D182:D187)</f>
        <v>10</v>
      </c>
      <c r="I181" s="11">
        <f>COUNT(D182:D187)*2</f>
        <v>10</v>
      </c>
    </row>
    <row r="182" spans="1:9" ht="47.25">
      <c r="A182" s="18" t="s">
        <v>2801</v>
      </c>
      <c r="B182" s="41" t="s">
        <v>1063</v>
      </c>
      <c r="C182" s="16" t="s">
        <v>2800</v>
      </c>
      <c r="D182" s="23">
        <v>2</v>
      </c>
      <c r="E182" s="13" t="s">
        <v>178</v>
      </c>
      <c r="F182" s="16" t="s">
        <v>2799</v>
      </c>
      <c r="G182" s="23"/>
    </row>
    <row r="183" spans="1:9" ht="47.25" hidden="1">
      <c r="A183" s="20" t="s">
        <v>1060</v>
      </c>
      <c r="B183" s="41" t="s">
        <v>1059</v>
      </c>
      <c r="C183" s="24"/>
      <c r="D183" s="24"/>
      <c r="F183" s="24"/>
      <c r="G183" s="24"/>
    </row>
    <row r="184" spans="1:9" ht="47.25">
      <c r="A184" s="18" t="s">
        <v>2798</v>
      </c>
      <c r="B184" s="41" t="s">
        <v>1056</v>
      </c>
      <c r="C184" s="16" t="s">
        <v>2797</v>
      </c>
      <c r="D184" s="23">
        <v>2</v>
      </c>
      <c r="E184" s="25" t="s">
        <v>1054</v>
      </c>
      <c r="F184" s="24"/>
      <c r="G184" s="23"/>
    </row>
    <row r="185" spans="1:9" ht="47.25">
      <c r="A185" s="18" t="s">
        <v>2796</v>
      </c>
      <c r="B185" s="41" t="s">
        <v>1051</v>
      </c>
      <c r="C185" s="16" t="s">
        <v>2795</v>
      </c>
      <c r="D185" s="23">
        <v>2</v>
      </c>
      <c r="E185" s="25" t="s">
        <v>404</v>
      </c>
      <c r="F185" s="24"/>
      <c r="G185" s="23"/>
    </row>
    <row r="186" spans="1:9" ht="31.5">
      <c r="A186" s="18" t="s">
        <v>2794</v>
      </c>
      <c r="B186" s="41" t="s">
        <v>1037</v>
      </c>
      <c r="C186" s="16" t="s">
        <v>1034</v>
      </c>
      <c r="D186" s="23">
        <v>2</v>
      </c>
      <c r="E186" s="25" t="s">
        <v>404</v>
      </c>
      <c r="F186" s="24"/>
      <c r="G186" s="23"/>
    </row>
    <row r="187" spans="1:9" ht="15.75">
      <c r="A187" s="18"/>
      <c r="B187" s="41"/>
      <c r="C187" s="16" t="s">
        <v>2793</v>
      </c>
      <c r="D187" s="23">
        <v>2</v>
      </c>
      <c r="E187" s="25" t="s">
        <v>404</v>
      </c>
      <c r="F187" s="24"/>
      <c r="G187" s="23"/>
    </row>
    <row r="188" spans="1:9" ht="40.15" customHeight="1">
      <c r="A188" s="320" t="s">
        <v>2791</v>
      </c>
      <c r="B188" s="952" t="s">
        <v>1022</v>
      </c>
      <c r="C188" s="953"/>
      <c r="D188" s="953"/>
      <c r="E188" s="953"/>
      <c r="F188" s="953"/>
      <c r="G188" s="954"/>
      <c r="H188" s="11">
        <f>SUM(D189:D191)</f>
        <v>6</v>
      </c>
      <c r="I188" s="11">
        <f>COUNT(D189:D191)*2</f>
        <v>6</v>
      </c>
    </row>
    <row r="189" spans="1:9" ht="60">
      <c r="A189" s="18" t="s">
        <v>2790</v>
      </c>
      <c r="B189" s="41" t="s">
        <v>1020</v>
      </c>
      <c r="C189" s="41" t="s">
        <v>2789</v>
      </c>
      <c r="D189" s="23">
        <v>2</v>
      </c>
      <c r="E189" s="25" t="s">
        <v>1008</v>
      </c>
      <c r="F189" s="16" t="s">
        <v>2788</v>
      </c>
      <c r="G189" s="23"/>
    </row>
    <row r="190" spans="1:9" ht="45">
      <c r="A190" s="18"/>
      <c r="B190" s="41"/>
      <c r="C190" s="21" t="s">
        <v>2787</v>
      </c>
      <c r="D190" s="23">
        <v>2</v>
      </c>
      <c r="E190" s="25" t="s">
        <v>1008</v>
      </c>
      <c r="F190" s="21" t="s">
        <v>2786</v>
      </c>
      <c r="G190" s="23"/>
    </row>
    <row r="191" spans="1:9" ht="90">
      <c r="A191" s="18" t="s">
        <v>2785</v>
      </c>
      <c r="B191" s="41" t="s">
        <v>1015</v>
      </c>
      <c r="C191" s="16" t="s">
        <v>2784</v>
      </c>
      <c r="D191" s="23">
        <v>2</v>
      </c>
      <c r="E191" s="25" t="s">
        <v>1008</v>
      </c>
      <c r="F191" s="16" t="s">
        <v>2783</v>
      </c>
      <c r="G191" s="23"/>
    </row>
    <row r="192" spans="1:9" ht="63" hidden="1">
      <c r="A192" s="20" t="s">
        <v>2782</v>
      </c>
      <c r="B192" s="32" t="s">
        <v>1010</v>
      </c>
      <c r="C192" s="16"/>
      <c r="D192" s="24"/>
      <c r="E192" s="25"/>
      <c r="F192" s="24"/>
      <c r="G192" s="24"/>
    </row>
    <row r="193" spans="1:9" ht="40.15" customHeight="1">
      <c r="A193" s="320" t="s">
        <v>2781</v>
      </c>
      <c r="B193" s="952" t="s">
        <v>1006</v>
      </c>
      <c r="C193" s="953"/>
      <c r="D193" s="953"/>
      <c r="E193" s="953"/>
      <c r="F193" s="953"/>
      <c r="G193" s="954"/>
      <c r="H193" s="11">
        <f>SUM(D194:D204)</f>
        <v>20</v>
      </c>
      <c r="I193" s="11">
        <f>COUNT(D194:D204)*2</f>
        <v>20</v>
      </c>
    </row>
    <row r="194" spans="1:9" ht="47.25">
      <c r="A194" s="18" t="s">
        <v>2780</v>
      </c>
      <c r="B194" s="41" t="s">
        <v>1004</v>
      </c>
      <c r="C194" s="28" t="s">
        <v>1003</v>
      </c>
      <c r="D194" s="23">
        <v>2</v>
      </c>
      <c r="E194" s="13" t="s">
        <v>156</v>
      </c>
      <c r="F194" s="250" t="s">
        <v>2779</v>
      </c>
      <c r="G194" s="23"/>
    </row>
    <row r="195" spans="1:9" ht="63" hidden="1">
      <c r="A195" s="20" t="s">
        <v>1001</v>
      </c>
      <c r="B195" s="41" t="s">
        <v>1000</v>
      </c>
      <c r="C195" s="24"/>
      <c r="D195" s="24"/>
      <c r="E195" s="25"/>
      <c r="F195" s="24"/>
      <c r="G195" s="24"/>
    </row>
    <row r="196" spans="1:9" ht="63">
      <c r="A196" s="18" t="s">
        <v>2778</v>
      </c>
      <c r="B196" s="41" t="s">
        <v>988</v>
      </c>
      <c r="C196" s="16" t="s">
        <v>2777</v>
      </c>
      <c r="D196" s="23">
        <v>2</v>
      </c>
      <c r="E196" s="25" t="s">
        <v>968</v>
      </c>
      <c r="F196" s="250" t="s">
        <v>2776</v>
      </c>
      <c r="G196" s="23"/>
    </row>
    <row r="197" spans="1:9" ht="78.75">
      <c r="A197" s="18" t="s">
        <v>2775</v>
      </c>
      <c r="B197" s="37" t="s">
        <v>984</v>
      </c>
      <c r="C197" s="30" t="s">
        <v>1815</v>
      </c>
      <c r="D197" s="23">
        <v>2</v>
      </c>
      <c r="E197" s="25" t="s">
        <v>968</v>
      </c>
      <c r="F197" s="29" t="s">
        <v>2774</v>
      </c>
      <c r="G197" s="23"/>
    </row>
    <row r="198" spans="1:9" ht="90">
      <c r="A198" s="18" t="s">
        <v>2773</v>
      </c>
      <c r="B198" s="41" t="s">
        <v>982</v>
      </c>
      <c r="C198" s="16" t="s">
        <v>2772</v>
      </c>
      <c r="D198" s="23">
        <v>2</v>
      </c>
      <c r="E198" s="25" t="s">
        <v>968</v>
      </c>
      <c r="F198" s="250" t="s">
        <v>2771</v>
      </c>
      <c r="G198" s="23"/>
    </row>
    <row r="199" spans="1:9" ht="47.25">
      <c r="A199" s="18" t="s">
        <v>2770</v>
      </c>
      <c r="B199" s="37" t="s">
        <v>978</v>
      </c>
      <c r="C199" s="30" t="s">
        <v>977</v>
      </c>
      <c r="D199" s="23">
        <v>2</v>
      </c>
      <c r="E199" s="25" t="s">
        <v>968</v>
      </c>
      <c r="F199" s="22" t="s">
        <v>976</v>
      </c>
      <c r="G199" s="23"/>
    </row>
    <row r="200" spans="1:9" ht="31.5">
      <c r="A200" s="18"/>
      <c r="B200" s="37"/>
      <c r="C200" s="30" t="s">
        <v>975</v>
      </c>
      <c r="D200" s="23">
        <v>2</v>
      </c>
      <c r="E200" s="25" t="s">
        <v>968</v>
      </c>
      <c r="F200" s="22" t="s">
        <v>1859</v>
      </c>
      <c r="G200" s="23"/>
    </row>
    <row r="201" spans="1:9" ht="47.25">
      <c r="A201" s="18" t="s">
        <v>2769</v>
      </c>
      <c r="B201" s="41" t="s">
        <v>972</v>
      </c>
      <c r="C201" s="31" t="s">
        <v>2768</v>
      </c>
      <c r="D201" s="23">
        <v>2</v>
      </c>
      <c r="E201" s="25" t="s">
        <v>968</v>
      </c>
      <c r="F201" s="37" t="s">
        <v>2767</v>
      </c>
      <c r="G201" s="23"/>
    </row>
    <row r="202" spans="1:9" ht="30">
      <c r="A202" s="177"/>
      <c r="B202" s="41"/>
      <c r="C202" s="29" t="s">
        <v>2766</v>
      </c>
      <c r="D202" s="23">
        <v>2</v>
      </c>
      <c r="E202" s="25" t="s">
        <v>968</v>
      </c>
      <c r="F202" s="16" t="s">
        <v>2765</v>
      </c>
      <c r="G202" s="23"/>
    </row>
    <row r="203" spans="1:9" ht="30">
      <c r="A203" s="177"/>
      <c r="B203" s="41"/>
      <c r="C203" s="19" t="s">
        <v>1738</v>
      </c>
      <c r="D203" s="23">
        <v>2</v>
      </c>
      <c r="E203" s="25" t="s">
        <v>968</v>
      </c>
      <c r="F203" s="102" t="s">
        <v>2764</v>
      </c>
      <c r="G203" s="23"/>
    </row>
    <row r="204" spans="1:9" ht="45">
      <c r="A204" s="177"/>
      <c r="B204" s="41"/>
      <c r="C204" s="35" t="s">
        <v>1736</v>
      </c>
      <c r="D204" s="23">
        <v>2</v>
      </c>
      <c r="E204" s="25" t="s">
        <v>968</v>
      </c>
      <c r="F204" s="21" t="s">
        <v>2763</v>
      </c>
      <c r="G204" s="23"/>
    </row>
    <row r="205" spans="1:9" ht="15.75">
      <c r="A205" s="482" t="s">
        <v>5073</v>
      </c>
      <c r="B205" s="753" t="s">
        <v>5074</v>
      </c>
      <c r="C205" s="754"/>
      <c r="D205" s="754"/>
      <c r="E205" s="754"/>
      <c r="F205" s="754"/>
      <c r="G205" s="760"/>
      <c r="H205" s="11">
        <f>SUM(D206:D218)</f>
        <v>12</v>
      </c>
      <c r="I205" s="11">
        <f>COUNT(D206:D218)*2</f>
        <v>12</v>
      </c>
    </row>
    <row r="206" spans="1:9" ht="120">
      <c r="A206" s="482" t="s">
        <v>5075</v>
      </c>
      <c r="B206" s="29" t="s">
        <v>5076</v>
      </c>
      <c r="C206" s="29" t="s">
        <v>5077</v>
      </c>
      <c r="D206" s="668">
        <v>2</v>
      </c>
      <c r="E206" s="25" t="s">
        <v>120</v>
      </c>
      <c r="F206" s="29" t="s">
        <v>5078</v>
      </c>
      <c r="G206" s="606"/>
    </row>
    <row r="207" spans="1:9" ht="75">
      <c r="A207" s="482" t="s">
        <v>5079</v>
      </c>
      <c r="B207" s="29" t="s">
        <v>5080</v>
      </c>
      <c r="C207" s="29" t="s">
        <v>5081</v>
      </c>
      <c r="D207" s="669">
        <v>2</v>
      </c>
      <c r="E207" s="25" t="s">
        <v>120</v>
      </c>
      <c r="F207" s="29" t="s">
        <v>5082</v>
      </c>
      <c r="G207" s="606"/>
    </row>
    <row r="208" spans="1:9" ht="75" hidden="1">
      <c r="A208" s="616" t="s">
        <v>5083</v>
      </c>
      <c r="B208" s="21" t="s">
        <v>5084</v>
      </c>
      <c r="C208" s="21" t="s">
        <v>5085</v>
      </c>
      <c r="D208" s="206"/>
      <c r="E208" s="24"/>
      <c r="F208" s="21" t="s">
        <v>5086</v>
      </c>
      <c r="G208" s="608"/>
      <c r="H208" s="509"/>
      <c r="I208" s="509"/>
    </row>
    <row r="209" spans="1:9" ht="105" hidden="1">
      <c r="A209" s="616" t="s">
        <v>5087</v>
      </c>
      <c r="B209" s="21" t="s">
        <v>5088</v>
      </c>
      <c r="C209" s="21" t="s">
        <v>5089</v>
      </c>
      <c r="D209" s="206"/>
      <c r="E209" s="24"/>
      <c r="F209" s="21" t="s">
        <v>5090</v>
      </c>
      <c r="G209" s="608"/>
      <c r="H209" s="509"/>
      <c r="I209" s="509"/>
    </row>
    <row r="210" spans="1:9" ht="90" hidden="1">
      <c r="A210" s="616" t="s">
        <v>5091</v>
      </c>
      <c r="B210" s="619" t="s">
        <v>5092</v>
      </c>
      <c r="C210" s="619" t="s">
        <v>5093</v>
      </c>
      <c r="D210" s="206"/>
      <c r="E210" s="24"/>
      <c r="F210" s="21" t="s">
        <v>5094</v>
      </c>
      <c r="G210" s="608"/>
      <c r="H210" s="509"/>
      <c r="I210" s="509"/>
    </row>
    <row r="211" spans="1:9" ht="105" hidden="1">
      <c r="A211" s="616" t="s">
        <v>5095</v>
      </c>
      <c r="B211" s="21" t="s">
        <v>5096</v>
      </c>
      <c r="C211" s="21" t="s">
        <v>5097</v>
      </c>
      <c r="D211" s="206"/>
      <c r="E211" s="24"/>
      <c r="F211" s="21" t="s">
        <v>5098</v>
      </c>
      <c r="G211" s="608"/>
      <c r="H211" s="509"/>
      <c r="I211" s="509"/>
    </row>
    <row r="212" spans="1:9" ht="165" hidden="1">
      <c r="A212" s="616" t="s">
        <v>5099</v>
      </c>
      <c r="B212" s="21" t="s">
        <v>5100</v>
      </c>
      <c r="C212" s="21" t="s">
        <v>5101</v>
      </c>
      <c r="D212" s="206"/>
      <c r="E212" s="24"/>
      <c r="F212" s="21" t="s">
        <v>5102</v>
      </c>
      <c r="G212" s="608"/>
      <c r="H212" s="509"/>
      <c r="I212" s="509"/>
    </row>
    <row r="213" spans="1:9" ht="135" hidden="1">
      <c r="A213" s="616" t="s">
        <v>5103</v>
      </c>
      <c r="B213" s="21" t="s">
        <v>5104</v>
      </c>
      <c r="C213" s="21" t="s">
        <v>5105</v>
      </c>
      <c r="D213" s="206"/>
      <c r="E213" s="24"/>
      <c r="F213" s="21" t="s">
        <v>5106</v>
      </c>
      <c r="G213" s="608"/>
      <c r="H213" s="509"/>
      <c r="I213" s="509"/>
    </row>
    <row r="214" spans="1:9" ht="45">
      <c r="A214" s="18" t="s">
        <v>5107</v>
      </c>
      <c r="B214" s="29" t="s">
        <v>5108</v>
      </c>
      <c r="C214" s="22" t="s">
        <v>2029</v>
      </c>
      <c r="D214" s="515">
        <v>2</v>
      </c>
      <c r="E214" s="25" t="s">
        <v>404</v>
      </c>
      <c r="F214" s="29"/>
      <c r="G214" s="36"/>
    </row>
    <row r="215" spans="1:9" ht="30">
      <c r="A215" s="177"/>
      <c r="B215" s="91"/>
      <c r="C215" s="29" t="s">
        <v>1032</v>
      </c>
      <c r="D215" s="515">
        <v>2</v>
      </c>
      <c r="E215" s="25" t="s">
        <v>404</v>
      </c>
      <c r="F215" s="29"/>
      <c r="G215" s="36"/>
    </row>
    <row r="216" spans="1:9" ht="15.75">
      <c r="A216" s="177"/>
      <c r="B216" s="91"/>
      <c r="C216" s="29" t="s">
        <v>1031</v>
      </c>
      <c r="D216" s="515">
        <v>2</v>
      </c>
      <c r="E216" s="25" t="s">
        <v>404</v>
      </c>
      <c r="F216" s="29"/>
      <c r="G216" s="36"/>
    </row>
    <row r="217" spans="1:9" ht="105">
      <c r="A217" s="482" t="s">
        <v>5109</v>
      </c>
      <c r="B217" s="29" t="s">
        <v>5110</v>
      </c>
      <c r="C217" s="22" t="s">
        <v>2792</v>
      </c>
      <c r="D217" s="515">
        <v>2</v>
      </c>
      <c r="E217" s="25" t="s">
        <v>404</v>
      </c>
      <c r="F217" s="29" t="s">
        <v>5111</v>
      </c>
      <c r="G217" s="633"/>
    </row>
    <row r="218" spans="1:9" ht="105" hidden="1">
      <c r="A218" s="616" t="s">
        <v>5112</v>
      </c>
      <c r="B218" s="21" t="s">
        <v>5113</v>
      </c>
      <c r="C218" s="21" t="s">
        <v>5114</v>
      </c>
      <c r="D218" s="206"/>
      <c r="E218" s="24"/>
      <c r="F218" s="21" t="s">
        <v>5115</v>
      </c>
      <c r="G218" s="608"/>
      <c r="H218" s="509"/>
      <c r="I218" s="509"/>
    </row>
    <row r="219" spans="1:9" ht="21">
      <c r="A219" s="248" t="s">
        <v>2481</v>
      </c>
      <c r="B219" s="990" t="s">
        <v>966</v>
      </c>
      <c r="C219" s="991"/>
      <c r="D219" s="991"/>
      <c r="E219" s="991"/>
      <c r="F219" s="991"/>
      <c r="G219" s="992"/>
      <c r="H219" s="11">
        <f>H220+H231+H246+H253+H266+H275+H285+H289+H294</f>
        <v>96</v>
      </c>
      <c r="I219" s="11">
        <f>I220+I231+I246+I253+I266+I275+I285+I289+I294</f>
        <v>96</v>
      </c>
    </row>
    <row r="220" spans="1:9" ht="40.15" customHeight="1">
      <c r="A220" s="322" t="s">
        <v>2762</v>
      </c>
      <c r="B220" s="952" t="s">
        <v>964</v>
      </c>
      <c r="C220" s="953"/>
      <c r="D220" s="953"/>
      <c r="E220" s="953"/>
      <c r="F220" s="953"/>
      <c r="G220" s="954"/>
      <c r="H220" s="11">
        <f>SUM(D221:D230)</f>
        <v>20</v>
      </c>
      <c r="I220" s="11">
        <f>COUNT(D221:D230)*2</f>
        <v>20</v>
      </c>
    </row>
    <row r="221" spans="1:9" ht="47.25">
      <c r="A221" s="18" t="s">
        <v>2761</v>
      </c>
      <c r="B221" s="67" t="s">
        <v>962</v>
      </c>
      <c r="C221" s="22" t="s">
        <v>961</v>
      </c>
      <c r="D221" s="23">
        <v>2</v>
      </c>
      <c r="E221" s="25" t="s">
        <v>106</v>
      </c>
      <c r="F221" s="16" t="s">
        <v>2760</v>
      </c>
      <c r="G221" s="23"/>
    </row>
    <row r="222" spans="1:9" ht="60">
      <c r="A222" s="18" t="s">
        <v>2481</v>
      </c>
      <c r="B222" s="67"/>
      <c r="C222" s="29" t="s">
        <v>960</v>
      </c>
      <c r="D222" s="23">
        <v>2</v>
      </c>
      <c r="E222" s="25" t="s">
        <v>106</v>
      </c>
      <c r="F222" s="24"/>
      <c r="G222" s="23"/>
    </row>
    <row r="223" spans="1:9" ht="75">
      <c r="A223" s="18" t="s">
        <v>2481</v>
      </c>
      <c r="B223" s="67"/>
      <c r="C223" s="16" t="s">
        <v>1857</v>
      </c>
      <c r="D223" s="23">
        <v>2</v>
      </c>
      <c r="E223" s="13" t="s">
        <v>178</v>
      </c>
      <c r="F223" s="24"/>
      <c r="G223" s="23"/>
    </row>
    <row r="224" spans="1:9" ht="45">
      <c r="A224" s="18"/>
      <c r="B224" s="67"/>
      <c r="C224" s="22" t="s">
        <v>1856</v>
      </c>
      <c r="D224" s="23">
        <v>2</v>
      </c>
      <c r="E224" s="25" t="s">
        <v>106</v>
      </c>
      <c r="F224" s="24"/>
      <c r="G224" s="23"/>
    </row>
    <row r="225" spans="1:9" ht="60">
      <c r="A225" s="18"/>
      <c r="B225" s="67"/>
      <c r="C225" s="16" t="s">
        <v>1855</v>
      </c>
      <c r="D225" s="23">
        <v>2</v>
      </c>
      <c r="E225" s="25" t="s">
        <v>106</v>
      </c>
      <c r="F225" s="24"/>
      <c r="G225" s="23"/>
    </row>
    <row r="226" spans="1:9" ht="63">
      <c r="A226" s="18" t="s">
        <v>2759</v>
      </c>
      <c r="B226" s="41" t="s">
        <v>958</v>
      </c>
      <c r="C226" s="22" t="s">
        <v>957</v>
      </c>
      <c r="D226" s="23">
        <v>2</v>
      </c>
      <c r="E226" s="25" t="s">
        <v>956</v>
      </c>
      <c r="F226" s="16"/>
      <c r="G226" s="23"/>
    </row>
    <row r="227" spans="1:9" ht="75">
      <c r="A227" s="18" t="s">
        <v>2481</v>
      </c>
      <c r="B227" s="41"/>
      <c r="C227" s="21" t="s">
        <v>1854</v>
      </c>
      <c r="D227" s="23">
        <v>2</v>
      </c>
      <c r="E227" s="25" t="s">
        <v>956</v>
      </c>
      <c r="F227" s="16"/>
      <c r="G227" s="23"/>
    </row>
    <row r="228" spans="1:9" ht="45">
      <c r="A228" s="18" t="s">
        <v>2481</v>
      </c>
      <c r="B228" s="41"/>
      <c r="C228" s="16" t="s">
        <v>2758</v>
      </c>
      <c r="D228" s="23">
        <v>2</v>
      </c>
      <c r="E228" s="25" t="s">
        <v>106</v>
      </c>
      <c r="F228" s="44" t="s">
        <v>2757</v>
      </c>
      <c r="G228" s="23"/>
    </row>
    <row r="229" spans="1:9" ht="90">
      <c r="A229" s="18" t="s">
        <v>2481</v>
      </c>
      <c r="B229" s="41"/>
      <c r="C229" s="73" t="s">
        <v>2756</v>
      </c>
      <c r="D229" s="23">
        <v>2</v>
      </c>
      <c r="E229" s="124" t="s">
        <v>106</v>
      </c>
      <c r="F229" s="73"/>
      <c r="G229" s="23"/>
    </row>
    <row r="230" spans="1:9" ht="60">
      <c r="A230" s="18" t="s">
        <v>2755</v>
      </c>
      <c r="B230" s="41" t="s">
        <v>953</v>
      </c>
      <c r="C230" s="21" t="s">
        <v>2246</v>
      </c>
      <c r="D230" s="23">
        <v>2</v>
      </c>
      <c r="E230" s="25" t="s">
        <v>223</v>
      </c>
      <c r="F230" s="24"/>
      <c r="G230" s="23"/>
    </row>
    <row r="231" spans="1:9" ht="40.15" customHeight="1">
      <c r="A231" s="322" t="s">
        <v>2754</v>
      </c>
      <c r="B231" s="952" t="s">
        <v>951</v>
      </c>
      <c r="C231" s="953"/>
      <c r="D231" s="953"/>
      <c r="E231" s="953"/>
      <c r="F231" s="953"/>
      <c r="G231" s="954"/>
      <c r="H231" s="11">
        <f>SUM(D232:D244)</f>
        <v>24</v>
      </c>
      <c r="I231" s="11">
        <f>COUNT(D232:D244)*2</f>
        <v>24</v>
      </c>
    </row>
    <row r="232" spans="1:9" ht="47.25">
      <c r="A232" s="18" t="s">
        <v>2753</v>
      </c>
      <c r="B232" s="41" t="s">
        <v>949</v>
      </c>
      <c r="C232" s="21" t="s">
        <v>2752</v>
      </c>
      <c r="D232" s="36">
        <v>2</v>
      </c>
      <c r="E232" s="25" t="s">
        <v>106</v>
      </c>
      <c r="F232" s="21" t="s">
        <v>947</v>
      </c>
      <c r="G232" s="23"/>
    </row>
    <row r="233" spans="1:9" ht="47.25" hidden="1">
      <c r="A233" s="20" t="s">
        <v>946</v>
      </c>
      <c r="B233" s="67" t="s">
        <v>945</v>
      </c>
      <c r="C233" s="24"/>
      <c r="D233" s="24"/>
      <c r="E233" s="25"/>
      <c r="F233" s="24"/>
      <c r="G233" s="24"/>
    </row>
    <row r="234" spans="1:9" ht="60">
      <c r="A234" s="18" t="s">
        <v>944</v>
      </c>
      <c r="B234" s="41" t="s">
        <v>943</v>
      </c>
      <c r="C234" s="16" t="s">
        <v>2751</v>
      </c>
      <c r="D234" s="36">
        <v>2</v>
      </c>
      <c r="E234" s="13" t="s">
        <v>178</v>
      </c>
      <c r="F234" s="24"/>
      <c r="G234" s="23"/>
    </row>
    <row r="235" spans="1:9" ht="102.75" customHeight="1">
      <c r="A235" s="18"/>
      <c r="B235" s="41"/>
      <c r="C235" s="16" t="s">
        <v>2750</v>
      </c>
      <c r="D235" s="36">
        <v>2</v>
      </c>
      <c r="E235" s="13" t="s">
        <v>178</v>
      </c>
      <c r="F235" s="16" t="s">
        <v>2749</v>
      </c>
      <c r="G235" s="23"/>
    </row>
    <row r="236" spans="1:9" ht="47.25">
      <c r="A236" s="18" t="s">
        <v>2748</v>
      </c>
      <c r="B236" s="41" t="s">
        <v>939</v>
      </c>
      <c r="C236" s="22" t="s">
        <v>2747</v>
      </c>
      <c r="D236" s="36">
        <v>2</v>
      </c>
      <c r="E236" s="25" t="s">
        <v>178</v>
      </c>
      <c r="F236" s="24"/>
      <c r="G236" s="23"/>
    </row>
    <row r="237" spans="1:9" ht="30">
      <c r="A237" s="18"/>
      <c r="B237" s="41"/>
      <c r="C237" s="29" t="s">
        <v>2746</v>
      </c>
      <c r="D237" s="36">
        <v>2</v>
      </c>
      <c r="E237" s="13" t="s">
        <v>178</v>
      </c>
      <c r="F237" s="24"/>
      <c r="G237" s="23"/>
    </row>
    <row r="238" spans="1:9" ht="30">
      <c r="A238" s="18"/>
      <c r="B238" s="41"/>
      <c r="C238" s="133" t="s">
        <v>2745</v>
      </c>
      <c r="D238" s="36">
        <v>2</v>
      </c>
      <c r="E238" s="13" t="s">
        <v>49</v>
      </c>
      <c r="F238" s="24"/>
      <c r="G238" s="23"/>
    </row>
    <row r="239" spans="1:9" ht="47.25">
      <c r="A239" s="18" t="s">
        <v>935</v>
      </c>
      <c r="B239" s="67" t="s">
        <v>934</v>
      </c>
      <c r="C239" s="16" t="s">
        <v>2744</v>
      </c>
      <c r="D239" s="36">
        <v>2</v>
      </c>
      <c r="E239" s="9" t="s">
        <v>106</v>
      </c>
      <c r="F239" s="24"/>
      <c r="G239" s="23"/>
    </row>
    <row r="240" spans="1:9" ht="45">
      <c r="A240" s="18"/>
      <c r="B240" s="67"/>
      <c r="C240" s="16" t="s">
        <v>2743</v>
      </c>
      <c r="D240" s="36">
        <v>2</v>
      </c>
      <c r="E240" s="25" t="s">
        <v>120</v>
      </c>
      <c r="F240" s="24"/>
      <c r="G240" s="23"/>
    </row>
    <row r="241" spans="1:9" ht="45">
      <c r="A241" s="18" t="s">
        <v>931</v>
      </c>
      <c r="B241" s="16" t="s">
        <v>930</v>
      </c>
      <c r="C241" s="22" t="s">
        <v>929</v>
      </c>
      <c r="D241" s="36">
        <v>2</v>
      </c>
      <c r="E241" s="25" t="s">
        <v>106</v>
      </c>
      <c r="F241" s="24"/>
      <c r="G241" s="23"/>
    </row>
    <row r="242" spans="1:9" ht="30">
      <c r="A242" s="18"/>
      <c r="B242" s="16"/>
      <c r="C242" s="22" t="s">
        <v>2742</v>
      </c>
      <c r="D242" s="36">
        <v>2</v>
      </c>
      <c r="E242" s="25" t="s">
        <v>779</v>
      </c>
      <c r="F242" s="24"/>
      <c r="G242" s="23"/>
    </row>
    <row r="243" spans="1:9" ht="75">
      <c r="A243" s="18" t="s">
        <v>2741</v>
      </c>
      <c r="B243" s="41" t="s">
        <v>926</v>
      </c>
      <c r="C243" s="29" t="s">
        <v>2740</v>
      </c>
      <c r="D243" s="36">
        <v>2</v>
      </c>
      <c r="E243" s="25" t="s">
        <v>178</v>
      </c>
      <c r="F243" s="22" t="s">
        <v>2739</v>
      </c>
      <c r="G243" s="23"/>
    </row>
    <row r="244" spans="1:9" ht="15.75">
      <c r="A244" s="18" t="s">
        <v>2481</v>
      </c>
      <c r="B244" s="41"/>
      <c r="C244" s="16" t="s">
        <v>2738</v>
      </c>
      <c r="D244" s="36">
        <v>2</v>
      </c>
      <c r="E244" s="25" t="s">
        <v>106</v>
      </c>
      <c r="F244" s="24"/>
      <c r="G244" s="23"/>
    </row>
    <row r="245" spans="1:9" ht="47.25" hidden="1">
      <c r="A245" s="20" t="s">
        <v>921</v>
      </c>
      <c r="B245" s="41" t="s">
        <v>920</v>
      </c>
      <c r="C245" s="24"/>
      <c r="D245" s="24"/>
      <c r="E245" s="25"/>
      <c r="F245" s="24"/>
      <c r="G245" s="24"/>
    </row>
    <row r="246" spans="1:9" ht="40.15" customHeight="1">
      <c r="A246" s="322" t="s">
        <v>2737</v>
      </c>
      <c r="B246" s="952" t="s">
        <v>918</v>
      </c>
      <c r="C246" s="953"/>
      <c r="D246" s="953"/>
      <c r="E246" s="953"/>
      <c r="F246" s="953"/>
      <c r="G246" s="954"/>
      <c r="H246" s="11">
        <f>SUM(D247:D252)</f>
        <v>10</v>
      </c>
      <c r="I246" s="11">
        <f>COUNT(D247:D252)*2</f>
        <v>10</v>
      </c>
    </row>
    <row r="247" spans="1:9" ht="60">
      <c r="A247" s="18" t="s">
        <v>2736</v>
      </c>
      <c r="B247" s="37" t="s">
        <v>916</v>
      </c>
      <c r="C247" s="44" t="s">
        <v>2735</v>
      </c>
      <c r="D247" s="23">
        <v>2</v>
      </c>
      <c r="E247" s="25" t="s">
        <v>156</v>
      </c>
      <c r="F247" s="16" t="s">
        <v>2734</v>
      </c>
      <c r="G247" s="23"/>
    </row>
    <row r="248" spans="1:9" ht="30">
      <c r="A248" s="18"/>
      <c r="B248" s="37"/>
      <c r="C248" s="44" t="s">
        <v>2733</v>
      </c>
      <c r="D248" s="23">
        <v>2</v>
      </c>
      <c r="E248" s="25" t="s">
        <v>156</v>
      </c>
      <c r="F248" s="16"/>
      <c r="G248" s="23"/>
    </row>
    <row r="249" spans="1:9" ht="47.25">
      <c r="A249" s="18" t="s">
        <v>2732</v>
      </c>
      <c r="B249" s="37" t="s">
        <v>910</v>
      </c>
      <c r="C249" s="16" t="s">
        <v>2731</v>
      </c>
      <c r="D249" s="23">
        <v>2</v>
      </c>
      <c r="E249" s="25" t="s">
        <v>156</v>
      </c>
      <c r="F249" s="24"/>
      <c r="G249" s="23"/>
    </row>
    <row r="250" spans="1:9" ht="75">
      <c r="A250" s="18" t="s">
        <v>2730</v>
      </c>
      <c r="B250" s="37" t="s">
        <v>905</v>
      </c>
      <c r="C250" s="21" t="s">
        <v>2238</v>
      </c>
      <c r="D250" s="23">
        <v>2</v>
      </c>
      <c r="E250" s="13" t="s">
        <v>106</v>
      </c>
      <c r="F250" s="249" t="s">
        <v>2729</v>
      </c>
      <c r="G250" s="23"/>
    </row>
    <row r="251" spans="1:9" ht="31.5" hidden="1">
      <c r="A251" s="20" t="s">
        <v>900</v>
      </c>
      <c r="B251" s="37" t="s">
        <v>899</v>
      </c>
      <c r="C251" s="37"/>
      <c r="D251" s="24"/>
      <c r="E251" s="25"/>
      <c r="F251" s="24"/>
      <c r="G251" s="24"/>
    </row>
    <row r="252" spans="1:9" ht="45">
      <c r="A252" s="18" t="s">
        <v>897</v>
      </c>
      <c r="B252" s="73" t="s">
        <v>896</v>
      </c>
      <c r="C252" s="22" t="s">
        <v>1610</v>
      </c>
      <c r="D252" s="23">
        <v>2</v>
      </c>
      <c r="E252" s="25" t="s">
        <v>118</v>
      </c>
      <c r="F252" s="24"/>
      <c r="G252" s="23"/>
    </row>
    <row r="253" spans="1:9" ht="40.15" customHeight="1">
      <c r="A253" s="322" t="s">
        <v>2728</v>
      </c>
      <c r="B253" s="955" t="s">
        <v>893</v>
      </c>
      <c r="C253" s="956"/>
      <c r="D253" s="956"/>
      <c r="E253" s="956"/>
      <c r="F253" s="956"/>
      <c r="G253" s="957"/>
      <c r="H253" s="11">
        <f>SUM(D254:D265)</f>
        <v>22</v>
      </c>
      <c r="I253" s="11">
        <f>COUNT(D254:D265)*2</f>
        <v>22</v>
      </c>
    </row>
    <row r="254" spans="1:9" ht="45">
      <c r="A254" s="18" t="s">
        <v>892</v>
      </c>
      <c r="B254" s="32" t="s">
        <v>891</v>
      </c>
      <c r="C254" s="35" t="s">
        <v>890</v>
      </c>
      <c r="D254" s="23">
        <v>2</v>
      </c>
      <c r="E254" s="25" t="s">
        <v>156</v>
      </c>
      <c r="F254" s="24"/>
      <c r="G254" s="23"/>
    </row>
    <row r="255" spans="1:9" ht="30">
      <c r="A255" s="18"/>
      <c r="B255" s="32"/>
      <c r="C255" s="35" t="s">
        <v>889</v>
      </c>
      <c r="D255" s="23">
        <v>2</v>
      </c>
      <c r="E255" s="25" t="s">
        <v>156</v>
      </c>
      <c r="F255" s="24"/>
      <c r="G255" s="23"/>
    </row>
    <row r="256" spans="1:9" ht="45">
      <c r="A256" s="18" t="s">
        <v>2727</v>
      </c>
      <c r="B256" s="30" t="s">
        <v>887</v>
      </c>
      <c r="C256" s="35" t="s">
        <v>886</v>
      </c>
      <c r="D256" s="23">
        <v>2</v>
      </c>
      <c r="E256" s="25" t="s">
        <v>156</v>
      </c>
      <c r="F256" s="35" t="s">
        <v>885</v>
      </c>
      <c r="G256" s="23"/>
    </row>
    <row r="257" spans="1:9" ht="30">
      <c r="A257" s="18"/>
      <c r="B257" s="30"/>
      <c r="C257" s="22" t="s">
        <v>884</v>
      </c>
      <c r="D257" s="23">
        <v>2</v>
      </c>
      <c r="E257" s="25" t="s">
        <v>156</v>
      </c>
      <c r="F257" s="22"/>
      <c r="G257" s="23"/>
    </row>
    <row r="258" spans="1:9" ht="45">
      <c r="A258" s="18"/>
      <c r="B258" s="30"/>
      <c r="C258" s="44" t="s">
        <v>883</v>
      </c>
      <c r="D258" s="23">
        <v>2</v>
      </c>
      <c r="E258" s="25" t="s">
        <v>156</v>
      </c>
      <c r="F258" s="22"/>
      <c r="G258" s="23"/>
    </row>
    <row r="259" spans="1:9" ht="31.5">
      <c r="A259" s="18" t="s">
        <v>2726</v>
      </c>
      <c r="B259" s="28" t="s">
        <v>881</v>
      </c>
      <c r="C259" s="132" t="s">
        <v>880</v>
      </c>
      <c r="D259" s="23">
        <v>2</v>
      </c>
      <c r="E259" s="25" t="s">
        <v>156</v>
      </c>
      <c r="F259" s="24"/>
      <c r="G259" s="23"/>
    </row>
    <row r="260" spans="1:9" ht="30">
      <c r="A260" s="18"/>
      <c r="B260" s="28"/>
      <c r="C260" s="35" t="s">
        <v>879</v>
      </c>
      <c r="D260" s="23">
        <v>2</v>
      </c>
      <c r="E260" s="25" t="s">
        <v>156</v>
      </c>
      <c r="F260" s="24"/>
      <c r="G260" s="23"/>
    </row>
    <row r="261" spans="1:9" ht="30">
      <c r="A261" s="18"/>
      <c r="B261" s="28"/>
      <c r="C261" s="35" t="s">
        <v>878</v>
      </c>
      <c r="D261" s="23">
        <v>2</v>
      </c>
      <c r="E261" s="25" t="s">
        <v>156</v>
      </c>
      <c r="F261" s="24"/>
      <c r="G261" s="23"/>
    </row>
    <row r="262" spans="1:9" ht="15.75">
      <c r="A262" s="18"/>
      <c r="B262" s="28"/>
      <c r="C262" s="35" t="s">
        <v>877</v>
      </c>
      <c r="D262" s="23">
        <v>2</v>
      </c>
      <c r="E262" s="25" t="s">
        <v>156</v>
      </c>
      <c r="F262" s="24"/>
      <c r="G262" s="23"/>
    </row>
    <row r="263" spans="1:9" ht="31.5" hidden="1">
      <c r="A263" s="20" t="s">
        <v>876</v>
      </c>
      <c r="B263" s="28" t="s">
        <v>875</v>
      </c>
      <c r="C263" s="24"/>
      <c r="D263" s="24"/>
      <c r="E263" s="25"/>
      <c r="F263" s="24"/>
      <c r="G263" s="24"/>
    </row>
    <row r="264" spans="1:9" ht="47.25">
      <c r="A264" s="18" t="s">
        <v>2725</v>
      </c>
      <c r="B264" s="28" t="s">
        <v>873</v>
      </c>
      <c r="C264" s="16" t="s">
        <v>2724</v>
      </c>
      <c r="D264" s="23">
        <v>2</v>
      </c>
      <c r="E264" s="25" t="s">
        <v>156</v>
      </c>
      <c r="F264" s="24"/>
      <c r="G264" s="23"/>
    </row>
    <row r="265" spans="1:9" ht="47.25">
      <c r="A265" s="18" t="s">
        <v>871</v>
      </c>
      <c r="B265" s="28" t="s">
        <v>870</v>
      </c>
      <c r="C265" s="29" t="s">
        <v>869</v>
      </c>
      <c r="D265" s="23">
        <v>2</v>
      </c>
      <c r="E265" s="25" t="s">
        <v>156</v>
      </c>
      <c r="F265" s="24"/>
      <c r="G265" s="23"/>
    </row>
    <row r="266" spans="1:9" ht="40.15" customHeight="1">
      <c r="A266" s="322" t="s">
        <v>2723</v>
      </c>
      <c r="B266" s="955" t="s">
        <v>867</v>
      </c>
      <c r="C266" s="956"/>
      <c r="D266" s="956"/>
      <c r="E266" s="956"/>
      <c r="F266" s="956"/>
      <c r="G266" s="957"/>
      <c r="H266" s="11">
        <f>SUM(D267:D269)</f>
        <v>6</v>
      </c>
      <c r="I266" s="11">
        <f>COUNT(D267:D269)*2</f>
        <v>6</v>
      </c>
    </row>
    <row r="267" spans="1:9" ht="63">
      <c r="A267" s="18" t="s">
        <v>866</v>
      </c>
      <c r="B267" s="28" t="s">
        <v>865</v>
      </c>
      <c r="C267" s="22" t="s">
        <v>864</v>
      </c>
      <c r="D267" s="23">
        <v>2</v>
      </c>
      <c r="E267" s="25" t="s">
        <v>223</v>
      </c>
      <c r="F267" s="24"/>
      <c r="G267" s="23"/>
    </row>
    <row r="268" spans="1:9" ht="47.25">
      <c r="A268" s="18" t="s">
        <v>2722</v>
      </c>
      <c r="B268" s="28" t="s">
        <v>862</v>
      </c>
      <c r="C268" s="21" t="s">
        <v>2228</v>
      </c>
      <c r="D268" s="23">
        <v>2</v>
      </c>
      <c r="E268" s="25" t="s">
        <v>223</v>
      </c>
      <c r="F268" s="24"/>
      <c r="G268" s="23"/>
    </row>
    <row r="269" spans="1:9" ht="15.75">
      <c r="A269" s="18"/>
      <c r="B269" s="28"/>
      <c r="C269" s="22" t="s">
        <v>1609</v>
      </c>
      <c r="D269" s="23">
        <v>2</v>
      </c>
      <c r="E269" s="25" t="s">
        <v>223</v>
      </c>
      <c r="F269" s="24"/>
      <c r="G269" s="23"/>
    </row>
    <row r="270" spans="1:9" ht="45" hidden="1">
      <c r="A270" s="20" t="s">
        <v>860</v>
      </c>
      <c r="B270" s="69" t="s">
        <v>859</v>
      </c>
      <c r="C270" s="24"/>
      <c r="D270" s="24"/>
      <c r="E270" s="25"/>
      <c r="F270" s="24"/>
      <c r="G270" s="24"/>
    </row>
    <row r="271" spans="1:9" ht="40.15" hidden="1" customHeight="1">
      <c r="A271" s="324" t="s">
        <v>858</v>
      </c>
      <c r="B271" s="952" t="s">
        <v>857</v>
      </c>
      <c r="C271" s="953"/>
      <c r="D271" s="953"/>
      <c r="E271" s="953"/>
      <c r="F271" s="953"/>
      <c r="G271" s="954"/>
    </row>
    <row r="272" spans="1:9" ht="47.25" hidden="1">
      <c r="A272" s="39" t="s">
        <v>856</v>
      </c>
      <c r="B272" s="41" t="s">
        <v>855</v>
      </c>
      <c r="C272" s="24"/>
      <c r="D272" s="24"/>
      <c r="E272" s="25"/>
      <c r="F272" s="24"/>
      <c r="G272" s="24"/>
    </row>
    <row r="273" spans="1:9" ht="47.25" hidden="1">
      <c r="A273" s="39" t="s">
        <v>853</v>
      </c>
      <c r="B273" s="41" t="s">
        <v>852</v>
      </c>
      <c r="C273" s="24"/>
      <c r="D273" s="24"/>
      <c r="E273" s="25"/>
      <c r="F273" s="24"/>
      <c r="G273" s="24"/>
    </row>
    <row r="274" spans="1:9" ht="60" hidden="1">
      <c r="A274" s="39" t="s">
        <v>851</v>
      </c>
      <c r="B274" s="22" t="s">
        <v>850</v>
      </c>
      <c r="C274" s="24"/>
      <c r="D274" s="24"/>
      <c r="E274" s="25"/>
      <c r="F274" s="24"/>
      <c r="G274" s="24"/>
    </row>
    <row r="275" spans="1:9" ht="40.15" customHeight="1">
      <c r="A275" s="320" t="s">
        <v>849</v>
      </c>
      <c r="B275" s="952" t="s">
        <v>848</v>
      </c>
      <c r="C275" s="953"/>
      <c r="D275" s="953"/>
      <c r="E275" s="953"/>
      <c r="F275" s="953"/>
      <c r="G275" s="954"/>
      <c r="H275" s="11">
        <f>SUM(D276)</f>
        <v>2</v>
      </c>
      <c r="I275" s="11">
        <f>COUNT(D276)*2</f>
        <v>2</v>
      </c>
    </row>
    <row r="276" spans="1:9" ht="31.5">
      <c r="A276" s="18" t="s">
        <v>847</v>
      </c>
      <c r="B276" s="41" t="s">
        <v>846</v>
      </c>
      <c r="C276" s="16" t="s">
        <v>2721</v>
      </c>
      <c r="D276" s="23">
        <v>2</v>
      </c>
      <c r="E276" s="25" t="s">
        <v>178</v>
      </c>
      <c r="F276" s="24" t="s">
        <v>2720</v>
      </c>
      <c r="G276" s="23"/>
    </row>
    <row r="277" spans="1:9" ht="47.25" hidden="1">
      <c r="A277" s="20" t="s">
        <v>844</v>
      </c>
      <c r="B277" s="41" t="s">
        <v>843</v>
      </c>
      <c r="C277" s="24"/>
      <c r="D277" s="24"/>
      <c r="E277" s="25"/>
      <c r="G277" s="24"/>
    </row>
    <row r="278" spans="1:9" ht="60" hidden="1">
      <c r="A278" s="20" t="s">
        <v>842</v>
      </c>
      <c r="B278" s="22" t="s">
        <v>841</v>
      </c>
      <c r="C278" s="24"/>
      <c r="D278" s="24"/>
      <c r="E278" s="25"/>
      <c r="F278" s="24"/>
      <c r="G278" s="24"/>
    </row>
    <row r="279" spans="1:9" ht="40.15" hidden="1" customHeight="1">
      <c r="A279" s="324" t="s">
        <v>840</v>
      </c>
      <c r="B279" s="952" t="s">
        <v>839</v>
      </c>
      <c r="C279" s="953"/>
      <c r="D279" s="953"/>
      <c r="E279" s="953"/>
      <c r="F279" s="953"/>
      <c r="G279" s="954"/>
    </row>
    <row r="280" spans="1:9" ht="47.25" hidden="1">
      <c r="A280" s="20" t="s">
        <v>838</v>
      </c>
      <c r="B280" s="41" t="s">
        <v>837</v>
      </c>
      <c r="C280" s="24"/>
      <c r="D280" s="24"/>
      <c r="E280" s="25"/>
      <c r="F280" s="24"/>
      <c r="G280" s="24"/>
    </row>
    <row r="281" spans="1:9" ht="47.25" hidden="1">
      <c r="A281" s="20" t="s">
        <v>836</v>
      </c>
      <c r="B281" s="28" t="s">
        <v>835</v>
      </c>
      <c r="C281" s="24"/>
      <c r="D281" s="24"/>
      <c r="E281" s="25"/>
      <c r="F281" s="24"/>
      <c r="G281" s="24"/>
    </row>
    <row r="282" spans="1:9" ht="40.15" hidden="1" customHeight="1">
      <c r="A282" s="324" t="s">
        <v>834</v>
      </c>
      <c r="B282" s="952" t="s">
        <v>833</v>
      </c>
      <c r="C282" s="953"/>
      <c r="D282" s="953"/>
      <c r="E282" s="953"/>
      <c r="F282" s="953"/>
      <c r="G282" s="954"/>
    </row>
    <row r="283" spans="1:9" ht="31.5" hidden="1">
      <c r="A283" s="20" t="s">
        <v>832</v>
      </c>
      <c r="B283" s="41" t="s">
        <v>831</v>
      </c>
      <c r="C283" s="24"/>
      <c r="D283" s="24"/>
      <c r="E283" s="25"/>
      <c r="F283" s="24"/>
      <c r="G283" s="24"/>
    </row>
    <row r="284" spans="1:9" ht="47.25" hidden="1">
      <c r="A284" s="20" t="s">
        <v>830</v>
      </c>
      <c r="B284" s="41" t="s">
        <v>829</v>
      </c>
      <c r="C284" s="24"/>
      <c r="D284" s="24"/>
      <c r="E284" s="25"/>
      <c r="F284" s="24"/>
      <c r="G284" s="24"/>
    </row>
    <row r="285" spans="1:9" ht="40.15" customHeight="1">
      <c r="A285" s="322" t="s">
        <v>2719</v>
      </c>
      <c r="B285" s="952" t="s">
        <v>827</v>
      </c>
      <c r="C285" s="953"/>
      <c r="D285" s="953"/>
      <c r="E285" s="953"/>
      <c r="F285" s="953"/>
      <c r="G285" s="954"/>
      <c r="H285" s="11">
        <f>SUM(D286)</f>
        <v>2</v>
      </c>
      <c r="I285" s="11">
        <f>COUNT(D286)*2</f>
        <v>2</v>
      </c>
    </row>
    <row r="286" spans="1:9" ht="63">
      <c r="A286" s="18" t="s">
        <v>2718</v>
      </c>
      <c r="B286" s="41" t="s">
        <v>825</v>
      </c>
      <c r="C286" s="73" t="s">
        <v>2717</v>
      </c>
      <c r="D286" s="23">
        <v>2</v>
      </c>
      <c r="E286" s="25" t="s">
        <v>49</v>
      </c>
      <c r="F286" s="24"/>
      <c r="G286" s="23"/>
    </row>
    <row r="287" spans="1:9" ht="63" hidden="1">
      <c r="A287" s="20" t="s">
        <v>824</v>
      </c>
      <c r="B287" s="41" t="s">
        <v>823</v>
      </c>
      <c r="C287" s="24"/>
      <c r="D287" s="24"/>
      <c r="E287" s="25"/>
      <c r="F287" s="24"/>
      <c r="G287" s="24"/>
    </row>
    <row r="288" spans="1:9" ht="47.25" hidden="1">
      <c r="A288" s="20" t="s">
        <v>822</v>
      </c>
      <c r="B288" s="67" t="s">
        <v>821</v>
      </c>
      <c r="C288" s="24"/>
      <c r="D288" s="24"/>
      <c r="E288" s="25"/>
      <c r="F288" s="24"/>
      <c r="G288" s="24"/>
    </row>
    <row r="289" spans="1:9" ht="40.15" customHeight="1">
      <c r="A289" s="322" t="s">
        <v>2716</v>
      </c>
      <c r="B289" s="952" t="s">
        <v>819</v>
      </c>
      <c r="C289" s="953"/>
      <c r="D289" s="953"/>
      <c r="E289" s="953"/>
      <c r="F289" s="953"/>
      <c r="G289" s="954"/>
      <c r="H289" s="11">
        <f>SUM(D290:D293)</f>
        <v>8</v>
      </c>
      <c r="I289" s="11">
        <f>COUNT(D290:D293)*2</f>
        <v>8</v>
      </c>
    </row>
    <row r="290" spans="1:9" ht="47.25">
      <c r="A290" s="18" t="s">
        <v>2715</v>
      </c>
      <c r="B290" s="37" t="s">
        <v>817</v>
      </c>
      <c r="C290" s="37" t="s">
        <v>1714</v>
      </c>
      <c r="D290" s="247">
        <v>2</v>
      </c>
      <c r="E290" s="25" t="s">
        <v>118</v>
      </c>
      <c r="F290" s="24"/>
      <c r="G290" s="23"/>
    </row>
    <row r="291" spans="1:9" ht="63">
      <c r="A291" s="18" t="s">
        <v>2714</v>
      </c>
      <c r="B291" s="37" t="s">
        <v>814</v>
      </c>
      <c r="C291" s="22" t="s">
        <v>813</v>
      </c>
      <c r="D291" s="247">
        <v>2</v>
      </c>
      <c r="E291" s="25" t="s">
        <v>120</v>
      </c>
      <c r="F291" s="22" t="s">
        <v>812</v>
      </c>
      <c r="G291" s="23"/>
    </row>
    <row r="292" spans="1:9" ht="30">
      <c r="A292" s="18"/>
      <c r="B292" s="37"/>
      <c r="C292" s="62" t="s">
        <v>811</v>
      </c>
      <c r="D292" s="247">
        <v>2</v>
      </c>
      <c r="E292" s="25" t="s">
        <v>118</v>
      </c>
      <c r="F292" s="25"/>
      <c r="G292" s="23"/>
    </row>
    <row r="293" spans="1:9" ht="63">
      <c r="A293" s="18" t="s">
        <v>2713</v>
      </c>
      <c r="B293" s="37" t="s">
        <v>809</v>
      </c>
      <c r="C293" s="35" t="s">
        <v>2712</v>
      </c>
      <c r="D293" s="247">
        <v>2</v>
      </c>
      <c r="E293" s="25" t="s">
        <v>156</v>
      </c>
      <c r="F293" s="16"/>
      <c r="G293" s="23"/>
    </row>
    <row r="294" spans="1:9" ht="40.15" customHeight="1">
      <c r="A294" s="320" t="s">
        <v>2711</v>
      </c>
      <c r="B294" s="964" t="s">
        <v>806</v>
      </c>
      <c r="C294" s="965"/>
      <c r="D294" s="965"/>
      <c r="E294" s="965"/>
      <c r="F294" s="965"/>
      <c r="G294" s="966"/>
      <c r="H294" s="11">
        <f>SUM(D295)</f>
        <v>2</v>
      </c>
      <c r="I294" s="11">
        <f>COUNT(D295)*2</f>
        <v>2</v>
      </c>
    </row>
    <row r="295" spans="1:9" ht="75">
      <c r="A295" s="18" t="s">
        <v>805</v>
      </c>
      <c r="B295" s="66" t="s">
        <v>804</v>
      </c>
      <c r="C295" s="35" t="s">
        <v>803</v>
      </c>
      <c r="D295" s="23">
        <v>2</v>
      </c>
      <c r="E295" s="25" t="s">
        <v>106</v>
      </c>
      <c r="F295" s="16" t="s">
        <v>1602</v>
      </c>
      <c r="G295" s="23"/>
    </row>
    <row r="296" spans="1:9" ht="45" hidden="1">
      <c r="A296" s="20" t="s">
        <v>801</v>
      </c>
      <c r="B296" s="66" t="s">
        <v>800</v>
      </c>
      <c r="C296" s="24"/>
      <c r="D296" s="24"/>
      <c r="E296" s="25"/>
      <c r="F296" s="24"/>
      <c r="G296" s="24"/>
    </row>
    <row r="297" spans="1:9" ht="21">
      <c r="A297" s="248" t="s">
        <v>2481</v>
      </c>
      <c r="B297" s="990" t="s">
        <v>799</v>
      </c>
      <c r="C297" s="991"/>
      <c r="D297" s="991"/>
      <c r="E297" s="991"/>
      <c r="F297" s="991"/>
      <c r="G297" s="992"/>
      <c r="H297" s="11">
        <f>H298+H304+H307+H314+H333+H351+H359+H363</f>
        <v>124</v>
      </c>
      <c r="I297" s="11">
        <f>I298+I304+I307+I314+I333+I351+I359+I363</f>
        <v>124</v>
      </c>
    </row>
    <row r="298" spans="1:9" ht="40.15" customHeight="1">
      <c r="A298" s="322" t="s">
        <v>2710</v>
      </c>
      <c r="B298" s="955" t="s">
        <v>797</v>
      </c>
      <c r="C298" s="956"/>
      <c r="D298" s="956"/>
      <c r="E298" s="956"/>
      <c r="F298" s="956"/>
      <c r="G298" s="957"/>
      <c r="H298" s="11">
        <f>SUM(D299:D300)</f>
        <v>4</v>
      </c>
      <c r="I298" s="11">
        <f>COUNT(D299:D300)*2</f>
        <v>4</v>
      </c>
    </row>
    <row r="299" spans="1:9" ht="47.25">
      <c r="A299" s="18" t="s">
        <v>2709</v>
      </c>
      <c r="B299" s="28" t="s">
        <v>795</v>
      </c>
      <c r="C299" s="22" t="s">
        <v>2708</v>
      </c>
      <c r="D299" s="10">
        <v>2</v>
      </c>
      <c r="E299" s="25" t="s">
        <v>49</v>
      </c>
      <c r="G299" s="23"/>
    </row>
    <row r="300" spans="1:9" ht="45">
      <c r="A300" s="18"/>
      <c r="B300" s="28"/>
      <c r="C300" s="22" t="s">
        <v>2707</v>
      </c>
      <c r="D300" s="36">
        <v>2</v>
      </c>
      <c r="E300" s="25" t="s">
        <v>49</v>
      </c>
      <c r="F300" s="22" t="s">
        <v>792</v>
      </c>
      <c r="G300" s="23"/>
    </row>
    <row r="301" spans="1:9" ht="31.5" hidden="1">
      <c r="A301" s="20" t="s">
        <v>2706</v>
      </c>
      <c r="B301" s="28" t="s">
        <v>787</v>
      </c>
      <c r="C301" s="41"/>
      <c r="D301" s="24"/>
      <c r="E301" s="25"/>
      <c r="F301" s="24"/>
      <c r="G301" s="24"/>
    </row>
    <row r="302" spans="1:9" ht="31.5" hidden="1">
      <c r="A302" s="20" t="s">
        <v>778</v>
      </c>
      <c r="B302" s="28" t="s">
        <v>777</v>
      </c>
      <c r="C302" s="24"/>
      <c r="D302" s="24"/>
      <c r="E302" s="25"/>
      <c r="F302" s="24"/>
      <c r="G302" s="24"/>
    </row>
    <row r="303" spans="1:9" ht="63" hidden="1">
      <c r="A303" s="20" t="s">
        <v>774</v>
      </c>
      <c r="B303" s="28" t="s">
        <v>773</v>
      </c>
      <c r="C303" s="24"/>
      <c r="D303" s="24"/>
      <c r="E303" s="25"/>
      <c r="F303" s="24"/>
      <c r="G303" s="24"/>
    </row>
    <row r="304" spans="1:9" ht="40.15" customHeight="1">
      <c r="A304" s="320" t="s">
        <v>772</v>
      </c>
      <c r="B304" s="952" t="s">
        <v>771</v>
      </c>
      <c r="C304" s="953"/>
      <c r="D304" s="953"/>
      <c r="E304" s="953"/>
      <c r="F304" s="953"/>
      <c r="G304" s="954"/>
      <c r="H304" s="11">
        <f>SUM(D305)</f>
        <v>2</v>
      </c>
      <c r="I304" s="11">
        <f>COUNT(D305)*2</f>
        <v>2</v>
      </c>
    </row>
    <row r="305" spans="1:9" ht="47.25">
      <c r="A305" s="18" t="s">
        <v>770</v>
      </c>
      <c r="B305" s="41" t="s">
        <v>769</v>
      </c>
      <c r="C305" s="21" t="s">
        <v>2705</v>
      </c>
      <c r="D305" s="223">
        <v>2</v>
      </c>
      <c r="E305" s="29" t="s">
        <v>120</v>
      </c>
      <c r="F305" s="92" t="s">
        <v>2704</v>
      </c>
      <c r="G305" s="23"/>
    </row>
    <row r="306" spans="1:9" ht="47.25" hidden="1">
      <c r="A306" s="20" t="s">
        <v>767</v>
      </c>
      <c r="B306" s="41" t="s">
        <v>766</v>
      </c>
      <c r="C306" s="24"/>
      <c r="D306" s="24"/>
      <c r="E306" s="25"/>
      <c r="F306" s="24"/>
      <c r="G306" s="24"/>
    </row>
    <row r="307" spans="1:9" ht="40.15" customHeight="1">
      <c r="A307" s="322" t="s">
        <v>2703</v>
      </c>
      <c r="B307" s="952" t="s">
        <v>763</v>
      </c>
      <c r="C307" s="953"/>
      <c r="D307" s="953"/>
      <c r="E307" s="953"/>
      <c r="F307" s="953"/>
      <c r="G307" s="954"/>
      <c r="H307" s="11">
        <f>SUM(D308:D311)</f>
        <v>8</v>
      </c>
      <c r="I307" s="11">
        <f>COUNT(D308:D311)*2</f>
        <v>8</v>
      </c>
    </row>
    <row r="308" spans="1:9" ht="63">
      <c r="A308" s="18" t="s">
        <v>2702</v>
      </c>
      <c r="B308" s="41" t="s">
        <v>761</v>
      </c>
      <c r="C308" s="41" t="s">
        <v>760</v>
      </c>
      <c r="D308" s="23">
        <v>2</v>
      </c>
      <c r="E308" s="25" t="s">
        <v>106</v>
      </c>
      <c r="F308" s="24"/>
      <c r="G308" s="23"/>
    </row>
    <row r="309" spans="1:9" ht="63">
      <c r="A309" s="111" t="s">
        <v>2481</v>
      </c>
      <c r="B309" s="41"/>
      <c r="C309" s="41" t="s">
        <v>759</v>
      </c>
      <c r="D309" s="23">
        <v>2</v>
      </c>
      <c r="E309" s="29" t="s">
        <v>106</v>
      </c>
      <c r="F309" s="24"/>
      <c r="G309" s="23"/>
    </row>
    <row r="310" spans="1:9" ht="75">
      <c r="A310" s="18" t="s">
        <v>2701</v>
      </c>
      <c r="B310" s="16" t="s">
        <v>757</v>
      </c>
      <c r="C310" s="41" t="s">
        <v>2700</v>
      </c>
      <c r="D310" s="23">
        <v>2</v>
      </c>
      <c r="E310" s="29" t="s">
        <v>106</v>
      </c>
      <c r="F310" s="24"/>
      <c r="G310" s="23"/>
    </row>
    <row r="311" spans="1:9" ht="31.5">
      <c r="A311" s="111" t="s">
        <v>2481</v>
      </c>
      <c r="B311" s="41"/>
      <c r="C311" s="64" t="s">
        <v>2699</v>
      </c>
      <c r="D311" s="23">
        <v>2</v>
      </c>
      <c r="E311" s="29" t="s">
        <v>106</v>
      </c>
      <c r="F311" s="24"/>
      <c r="G311" s="23"/>
    </row>
    <row r="312" spans="1:9" ht="31.5" hidden="1">
      <c r="A312" s="20" t="s">
        <v>749</v>
      </c>
      <c r="B312" s="41" t="s">
        <v>748</v>
      </c>
      <c r="C312" s="24"/>
      <c r="D312" s="24"/>
      <c r="E312" s="25"/>
      <c r="F312" s="24"/>
      <c r="G312" s="24"/>
    </row>
    <row r="313" spans="1:9" ht="47.25" hidden="1">
      <c r="A313" s="20" t="s">
        <v>747</v>
      </c>
      <c r="B313" s="41" t="s">
        <v>746</v>
      </c>
      <c r="C313" s="24"/>
      <c r="D313" s="24"/>
      <c r="E313" s="25"/>
      <c r="F313" s="24"/>
      <c r="G313" s="24"/>
    </row>
    <row r="314" spans="1:9" ht="40.15" customHeight="1">
      <c r="A314" s="322" t="s">
        <v>2698</v>
      </c>
      <c r="B314" s="955" t="s">
        <v>743</v>
      </c>
      <c r="C314" s="956"/>
      <c r="D314" s="956"/>
      <c r="E314" s="956"/>
      <c r="F314" s="956"/>
      <c r="G314" s="957"/>
      <c r="H314" s="11">
        <f>SUM(D317:D318)</f>
        <v>4</v>
      </c>
      <c r="I314" s="11">
        <f>COUNT(D317:D318)*2</f>
        <v>4</v>
      </c>
    </row>
    <row r="315" spans="1:9" ht="47.25" hidden="1">
      <c r="A315" s="20" t="s">
        <v>742</v>
      </c>
      <c r="B315" s="28" t="s">
        <v>741</v>
      </c>
      <c r="C315" s="22"/>
      <c r="D315" s="24"/>
      <c r="E315" s="25"/>
      <c r="F315" s="16"/>
      <c r="G315" s="24"/>
    </row>
    <row r="316" spans="1:9" ht="60" hidden="1">
      <c r="A316" s="20" t="s">
        <v>2697</v>
      </c>
      <c r="B316" s="22" t="s">
        <v>739</v>
      </c>
      <c r="C316" s="41"/>
      <c r="D316" s="24"/>
      <c r="E316" s="25"/>
      <c r="F316" s="24"/>
      <c r="G316" s="24"/>
    </row>
    <row r="317" spans="1:9" ht="47.25">
      <c r="A317" s="18" t="s">
        <v>738</v>
      </c>
      <c r="B317" s="28" t="s">
        <v>737</v>
      </c>
      <c r="C317" s="16" t="s">
        <v>2696</v>
      </c>
      <c r="D317" s="23">
        <v>2</v>
      </c>
      <c r="E317" s="25" t="s">
        <v>120</v>
      </c>
      <c r="F317" s="24"/>
      <c r="G317" s="23"/>
    </row>
    <row r="318" spans="1:9" ht="30">
      <c r="A318" s="18"/>
      <c r="B318" s="28"/>
      <c r="C318" s="22" t="s">
        <v>2695</v>
      </c>
      <c r="D318" s="23">
        <v>2</v>
      </c>
      <c r="E318" s="25" t="s">
        <v>49</v>
      </c>
      <c r="F318" s="24"/>
      <c r="G318" s="23"/>
    </row>
    <row r="319" spans="1:9" ht="15.75" hidden="1">
      <c r="A319" s="20" t="s">
        <v>736</v>
      </c>
      <c r="B319" s="28" t="s">
        <v>735</v>
      </c>
      <c r="C319" s="24"/>
      <c r="D319" s="24"/>
      <c r="E319" s="25"/>
      <c r="F319" s="24"/>
      <c r="G319" s="24"/>
    </row>
    <row r="320" spans="1:9" ht="31.5" hidden="1">
      <c r="A320" s="20" t="s">
        <v>734</v>
      </c>
      <c r="B320" s="28" t="s">
        <v>733</v>
      </c>
      <c r="C320" s="24"/>
      <c r="D320" s="24"/>
      <c r="E320" s="25"/>
      <c r="F320" s="24"/>
      <c r="G320" s="24"/>
    </row>
    <row r="321" spans="1:9" ht="40.15" hidden="1" customHeight="1">
      <c r="A321" s="324" t="s">
        <v>732</v>
      </c>
      <c r="B321" s="955" t="s">
        <v>731</v>
      </c>
      <c r="C321" s="956"/>
      <c r="D321" s="956"/>
      <c r="E321" s="956"/>
      <c r="F321" s="956"/>
      <c r="G321" s="957"/>
    </row>
    <row r="322" spans="1:9" ht="45" hidden="1">
      <c r="A322" s="20" t="s">
        <v>730</v>
      </c>
      <c r="B322" s="22" t="s">
        <v>729</v>
      </c>
      <c r="C322" s="24"/>
      <c r="D322" s="24"/>
      <c r="E322" s="25"/>
      <c r="F322" s="24"/>
      <c r="G322" s="24"/>
    </row>
    <row r="323" spans="1:9" ht="45" hidden="1">
      <c r="A323" s="20" t="s">
        <v>728</v>
      </c>
      <c r="B323" s="22" t="s">
        <v>727</v>
      </c>
      <c r="C323" s="24"/>
      <c r="D323" s="24"/>
      <c r="E323" s="25"/>
      <c r="F323" s="24"/>
      <c r="G323" s="24"/>
    </row>
    <row r="324" spans="1:9" ht="40.15" hidden="1" customHeight="1">
      <c r="A324" s="321" t="s">
        <v>2694</v>
      </c>
      <c r="B324" s="952" t="s">
        <v>724</v>
      </c>
      <c r="C324" s="953"/>
      <c r="D324" s="953"/>
      <c r="E324" s="953"/>
      <c r="F324" s="953"/>
      <c r="G324" s="954"/>
    </row>
    <row r="325" spans="1:9" ht="30" hidden="1">
      <c r="A325" s="20" t="s">
        <v>2693</v>
      </c>
      <c r="B325" s="61" t="s">
        <v>722</v>
      </c>
      <c r="C325" s="41"/>
      <c r="D325" s="24"/>
      <c r="E325" s="25"/>
      <c r="F325" s="24"/>
      <c r="G325" s="24"/>
    </row>
    <row r="326" spans="1:9" ht="30" hidden="1">
      <c r="A326" s="20" t="s">
        <v>719</v>
      </c>
      <c r="B326" s="61" t="s">
        <v>718</v>
      </c>
      <c r="C326" s="24"/>
      <c r="D326" s="24"/>
      <c r="E326" s="25"/>
      <c r="F326" s="24"/>
      <c r="G326" s="24"/>
    </row>
    <row r="327" spans="1:9" ht="40.15" hidden="1" customHeight="1">
      <c r="A327" s="321" t="s">
        <v>2692</v>
      </c>
      <c r="B327" s="955" t="s">
        <v>712</v>
      </c>
      <c r="C327" s="956"/>
      <c r="D327" s="956"/>
      <c r="E327" s="956"/>
      <c r="F327" s="956"/>
      <c r="G327" s="957"/>
    </row>
    <row r="328" spans="1:9" ht="47.25" hidden="1">
      <c r="A328" s="20" t="s">
        <v>711</v>
      </c>
      <c r="B328" s="30" t="s">
        <v>710</v>
      </c>
      <c r="C328" s="24"/>
      <c r="D328" s="24"/>
      <c r="E328" s="25"/>
      <c r="F328" s="24"/>
      <c r="G328" s="24"/>
    </row>
    <row r="329" spans="1:9" ht="31.5" hidden="1">
      <c r="A329" s="20" t="s">
        <v>2691</v>
      </c>
      <c r="B329" s="30" t="s">
        <v>708</v>
      </c>
      <c r="C329" s="41"/>
      <c r="D329" s="24"/>
      <c r="E329" s="25"/>
      <c r="F329" s="24"/>
      <c r="G329" s="24"/>
    </row>
    <row r="330" spans="1:9" ht="47.25" hidden="1">
      <c r="A330" s="20" t="s">
        <v>705</v>
      </c>
      <c r="B330" s="30" t="s">
        <v>704</v>
      </c>
      <c r="C330" s="24"/>
      <c r="D330" s="24"/>
      <c r="E330" s="25"/>
      <c r="F330" s="24"/>
      <c r="G330" s="24"/>
    </row>
    <row r="331" spans="1:9" ht="47.25" hidden="1">
      <c r="A331" s="20" t="s">
        <v>696</v>
      </c>
      <c r="B331" s="30" t="s">
        <v>695</v>
      </c>
      <c r="C331" s="24"/>
      <c r="D331" s="24"/>
      <c r="E331" s="25"/>
      <c r="F331" s="24"/>
      <c r="G331" s="24"/>
    </row>
    <row r="332" spans="1:9" ht="31.5" hidden="1">
      <c r="A332" s="20" t="s">
        <v>694</v>
      </c>
      <c r="B332" s="30" t="s">
        <v>693</v>
      </c>
      <c r="C332" s="24"/>
      <c r="D332" s="24"/>
      <c r="E332" s="25"/>
      <c r="F332" s="24"/>
      <c r="G332" s="24"/>
    </row>
    <row r="333" spans="1:9" ht="40.15" customHeight="1">
      <c r="A333" s="322" t="s">
        <v>2690</v>
      </c>
      <c r="B333" s="952" t="s">
        <v>689</v>
      </c>
      <c r="C333" s="953"/>
      <c r="D333" s="953"/>
      <c r="E333" s="953"/>
      <c r="F333" s="953"/>
      <c r="G333" s="954"/>
      <c r="H333" s="11">
        <f>SUM(D334:D341)</f>
        <v>10</v>
      </c>
      <c r="I333" s="11">
        <f>COUNT(D334:D341)*2</f>
        <v>10</v>
      </c>
    </row>
    <row r="334" spans="1:9" ht="47.25">
      <c r="A334" s="18" t="s">
        <v>688</v>
      </c>
      <c r="B334" s="28" t="s">
        <v>687</v>
      </c>
      <c r="C334" s="16" t="s">
        <v>2689</v>
      </c>
      <c r="D334" s="23">
        <v>2</v>
      </c>
      <c r="E334" s="25" t="s">
        <v>49</v>
      </c>
      <c r="F334" s="24"/>
      <c r="G334" s="23"/>
    </row>
    <row r="335" spans="1:9" ht="47.25" hidden="1">
      <c r="A335" s="20" t="s">
        <v>685</v>
      </c>
      <c r="B335" s="28" t="s">
        <v>684</v>
      </c>
      <c r="C335" s="24"/>
      <c r="D335" s="24"/>
      <c r="E335" s="25"/>
      <c r="F335" s="24"/>
      <c r="G335" s="24"/>
    </row>
    <row r="336" spans="1:9" ht="31.5" hidden="1">
      <c r="A336" s="20" t="s">
        <v>682</v>
      </c>
      <c r="B336" s="28" t="s">
        <v>681</v>
      </c>
      <c r="C336" s="24"/>
      <c r="D336" s="24"/>
      <c r="E336" s="25"/>
      <c r="F336" s="24"/>
      <c r="G336" s="24"/>
    </row>
    <row r="337" spans="1:9" ht="31.5" hidden="1">
      <c r="A337" s="20" t="s">
        <v>680</v>
      </c>
      <c r="B337" s="32" t="s">
        <v>679</v>
      </c>
      <c r="C337" s="24"/>
      <c r="D337" s="24"/>
      <c r="E337" s="25"/>
      <c r="F337" s="24"/>
      <c r="G337" s="24"/>
    </row>
    <row r="338" spans="1:9" ht="45">
      <c r="A338" s="18" t="s">
        <v>677</v>
      </c>
      <c r="B338" s="30" t="s">
        <v>676</v>
      </c>
      <c r="C338" s="21" t="s">
        <v>1560</v>
      </c>
      <c r="D338" s="23">
        <v>2</v>
      </c>
      <c r="E338" s="25" t="s">
        <v>1225</v>
      </c>
      <c r="F338" s="16" t="s">
        <v>2688</v>
      </c>
      <c r="G338" s="23"/>
    </row>
    <row r="339" spans="1:9" ht="31.5">
      <c r="A339" s="18" t="s">
        <v>2687</v>
      </c>
      <c r="B339" s="30" t="s">
        <v>673</v>
      </c>
      <c r="C339" s="16" t="s">
        <v>2686</v>
      </c>
      <c r="D339" s="23">
        <v>2</v>
      </c>
      <c r="E339" s="25" t="s">
        <v>49</v>
      </c>
      <c r="F339" s="24"/>
      <c r="G339" s="23"/>
    </row>
    <row r="340" spans="1:9" ht="165">
      <c r="A340" s="18" t="s">
        <v>2481</v>
      </c>
      <c r="B340" s="30"/>
      <c r="C340" s="16" t="s">
        <v>2685</v>
      </c>
      <c r="D340" s="23">
        <v>2</v>
      </c>
      <c r="E340" s="25" t="s">
        <v>49</v>
      </c>
      <c r="F340" s="16" t="s">
        <v>2684</v>
      </c>
      <c r="G340" s="23"/>
    </row>
    <row r="341" spans="1:9" ht="47.25">
      <c r="A341" s="18" t="s">
        <v>2683</v>
      </c>
      <c r="B341" s="30" t="s">
        <v>668</v>
      </c>
      <c r="C341" s="42" t="s">
        <v>1690</v>
      </c>
      <c r="D341" s="23">
        <v>2</v>
      </c>
      <c r="E341" s="25" t="s">
        <v>156</v>
      </c>
      <c r="F341" s="16" t="s">
        <v>2682</v>
      </c>
      <c r="G341" s="23"/>
    </row>
    <row r="342" spans="1:9" ht="40.15" hidden="1" customHeight="1">
      <c r="A342" s="324" t="s">
        <v>666</v>
      </c>
      <c r="B342" s="955" t="s">
        <v>665</v>
      </c>
      <c r="C342" s="956"/>
      <c r="D342" s="956"/>
      <c r="E342" s="956"/>
      <c r="F342" s="956"/>
      <c r="G342" s="957"/>
    </row>
    <row r="343" spans="1:9" ht="31.5" hidden="1">
      <c r="A343" s="20" t="s">
        <v>664</v>
      </c>
      <c r="B343" s="28" t="s">
        <v>663</v>
      </c>
      <c r="C343" s="24"/>
      <c r="D343" s="24"/>
      <c r="E343" s="25"/>
      <c r="F343" s="24"/>
      <c r="G343" s="24"/>
    </row>
    <row r="344" spans="1:9" ht="47.25" hidden="1">
      <c r="A344" s="20" t="s">
        <v>662</v>
      </c>
      <c r="B344" s="28" t="s">
        <v>661</v>
      </c>
      <c r="C344" s="24"/>
      <c r="D344" s="24"/>
      <c r="E344" s="25"/>
      <c r="F344" s="24"/>
      <c r="G344" s="24"/>
    </row>
    <row r="345" spans="1:9" ht="47.25" hidden="1">
      <c r="A345" s="20" t="s">
        <v>660</v>
      </c>
      <c r="B345" s="28" t="s">
        <v>659</v>
      </c>
      <c r="C345" s="24"/>
      <c r="D345" s="24"/>
      <c r="E345" s="25"/>
      <c r="F345" s="24"/>
      <c r="G345" s="24"/>
    </row>
    <row r="346" spans="1:9" ht="63" hidden="1">
      <c r="A346" s="20" t="s">
        <v>658</v>
      </c>
      <c r="B346" s="28" t="s">
        <v>657</v>
      </c>
      <c r="C346" s="24"/>
      <c r="D346" s="24"/>
      <c r="E346" s="25"/>
      <c r="F346" s="24"/>
      <c r="G346" s="24"/>
    </row>
    <row r="347" spans="1:9" ht="40.15" hidden="1" customHeight="1">
      <c r="A347" s="324" t="s">
        <v>656</v>
      </c>
      <c r="B347" s="952" t="s">
        <v>655</v>
      </c>
      <c r="C347" s="953"/>
      <c r="D347" s="953"/>
      <c r="E347" s="953"/>
      <c r="F347" s="953"/>
      <c r="G347" s="954"/>
    </row>
    <row r="348" spans="1:9" ht="60" hidden="1">
      <c r="A348" s="20" t="s">
        <v>654</v>
      </c>
      <c r="B348" s="16" t="s">
        <v>653</v>
      </c>
      <c r="C348" s="24"/>
      <c r="D348" s="24"/>
      <c r="E348" s="25"/>
      <c r="F348" s="24"/>
      <c r="G348" s="24"/>
    </row>
    <row r="349" spans="1:9" ht="45" hidden="1">
      <c r="A349" s="20" t="s">
        <v>652</v>
      </c>
      <c r="B349" s="16" t="s">
        <v>651</v>
      </c>
      <c r="C349" s="24"/>
      <c r="D349" s="24"/>
      <c r="E349" s="25"/>
      <c r="F349" s="24"/>
      <c r="G349" s="24"/>
    </row>
    <row r="350" spans="1:9" ht="78.75" hidden="1">
      <c r="A350" s="20" t="s">
        <v>650</v>
      </c>
      <c r="B350" s="41" t="s">
        <v>1558</v>
      </c>
      <c r="C350" s="24"/>
      <c r="D350" s="24"/>
      <c r="E350" s="25"/>
      <c r="F350" s="24"/>
      <c r="G350" s="24"/>
    </row>
    <row r="351" spans="1:9" ht="40.15" customHeight="1">
      <c r="A351" s="322" t="s">
        <v>2681</v>
      </c>
      <c r="B351" s="955" t="s">
        <v>647</v>
      </c>
      <c r="C351" s="956"/>
      <c r="D351" s="956"/>
      <c r="E351" s="956"/>
      <c r="F351" s="956"/>
      <c r="G351" s="957"/>
      <c r="H351" s="11">
        <f>SUM(D354:D356)</f>
        <v>6</v>
      </c>
      <c r="I351" s="11">
        <f>COUNT(D354:D356)*2</f>
        <v>6</v>
      </c>
    </row>
    <row r="352" spans="1:9" ht="31.5" hidden="1">
      <c r="A352" s="20" t="s">
        <v>646</v>
      </c>
      <c r="B352" s="28" t="s">
        <v>645</v>
      </c>
      <c r="C352" s="24"/>
      <c r="D352" s="24"/>
      <c r="E352" s="25"/>
      <c r="F352" s="24"/>
      <c r="G352" s="24"/>
    </row>
    <row r="353" spans="1:9" ht="31.5" hidden="1">
      <c r="A353" s="20" t="s">
        <v>644</v>
      </c>
      <c r="B353" s="28" t="s">
        <v>643</v>
      </c>
      <c r="C353" s="24"/>
      <c r="D353" s="24"/>
      <c r="E353" s="25"/>
      <c r="F353" s="24"/>
      <c r="G353" s="24"/>
    </row>
    <row r="354" spans="1:9" ht="45">
      <c r="A354" s="18" t="s">
        <v>2680</v>
      </c>
      <c r="B354" s="28" t="s">
        <v>641</v>
      </c>
      <c r="C354" s="16" t="s">
        <v>2679</v>
      </c>
      <c r="D354" s="23">
        <v>2</v>
      </c>
      <c r="E354" s="25" t="s">
        <v>106</v>
      </c>
      <c r="F354" s="24"/>
      <c r="G354" s="23"/>
    </row>
    <row r="355" spans="1:9" ht="15.75">
      <c r="A355" s="18"/>
      <c r="B355" s="28"/>
      <c r="C355" s="22" t="s">
        <v>640</v>
      </c>
      <c r="D355" s="23">
        <v>2</v>
      </c>
      <c r="E355" s="9" t="s">
        <v>106</v>
      </c>
      <c r="F355" s="24"/>
      <c r="G355" s="23"/>
    </row>
    <row r="356" spans="1:9" ht="30">
      <c r="A356" s="18"/>
      <c r="B356" s="28"/>
      <c r="C356" s="22" t="s">
        <v>639</v>
      </c>
      <c r="D356" s="23">
        <v>2</v>
      </c>
      <c r="E356" s="25" t="s">
        <v>106</v>
      </c>
      <c r="F356" s="24"/>
      <c r="G356" s="23"/>
    </row>
    <row r="357" spans="1:9" ht="78.75" hidden="1">
      <c r="A357" s="20" t="s">
        <v>638</v>
      </c>
      <c r="B357" s="32" t="s">
        <v>637</v>
      </c>
      <c r="D357" s="24"/>
      <c r="E357" s="25"/>
      <c r="F357" s="24"/>
      <c r="G357" s="24"/>
    </row>
    <row r="358" spans="1:9" ht="31.5" hidden="1">
      <c r="A358" s="20" t="s">
        <v>636</v>
      </c>
      <c r="B358" s="28" t="s">
        <v>635</v>
      </c>
      <c r="C358" s="24"/>
      <c r="D358" s="24"/>
      <c r="E358" s="25"/>
      <c r="F358" s="24"/>
      <c r="G358" s="24"/>
    </row>
    <row r="359" spans="1:9" ht="40.15" customHeight="1">
      <c r="A359" s="320" t="s">
        <v>634</v>
      </c>
      <c r="B359" s="952" t="s">
        <v>633</v>
      </c>
      <c r="C359" s="953"/>
      <c r="D359" s="953"/>
      <c r="E359" s="953"/>
      <c r="F359" s="953"/>
      <c r="G359" s="954"/>
      <c r="H359" s="11">
        <f>SUM(D360)</f>
        <v>2</v>
      </c>
      <c r="I359" s="11">
        <f>COUNT(D360)*2</f>
        <v>2</v>
      </c>
    </row>
    <row r="360" spans="1:9" ht="47.25">
      <c r="A360" s="18" t="s">
        <v>632</v>
      </c>
      <c r="B360" s="41" t="s">
        <v>631</v>
      </c>
      <c r="C360" s="22" t="s">
        <v>630</v>
      </c>
      <c r="D360" s="23">
        <v>2</v>
      </c>
      <c r="E360" s="25" t="s">
        <v>156</v>
      </c>
      <c r="F360" s="24"/>
      <c r="G360" s="23"/>
    </row>
    <row r="361" spans="1:9" ht="31.5" hidden="1">
      <c r="A361" s="20" t="s">
        <v>629</v>
      </c>
      <c r="B361" s="41" t="s">
        <v>628</v>
      </c>
      <c r="C361" s="24"/>
      <c r="D361" s="24"/>
      <c r="E361" s="25"/>
      <c r="F361" s="24"/>
      <c r="G361" s="24"/>
    </row>
    <row r="362" spans="1:9" ht="47.25" hidden="1">
      <c r="A362" s="20" t="s">
        <v>627</v>
      </c>
      <c r="B362" s="41" t="s">
        <v>626</v>
      </c>
      <c r="C362" s="24"/>
      <c r="D362" s="24"/>
      <c r="E362" s="25"/>
      <c r="F362" s="24"/>
      <c r="G362" s="24"/>
    </row>
    <row r="363" spans="1:9" ht="40.15" customHeight="1">
      <c r="A363" s="322" t="s">
        <v>2678</v>
      </c>
      <c r="B363" s="952" t="s">
        <v>623</v>
      </c>
      <c r="C363" s="953"/>
      <c r="D363" s="953"/>
      <c r="E363" s="953"/>
      <c r="F363" s="953"/>
      <c r="G363" s="954"/>
      <c r="H363" s="11">
        <f>SUM(D364:D408)</f>
        <v>88</v>
      </c>
      <c r="I363" s="11">
        <f>COUNT(D364:D408)*2</f>
        <v>88</v>
      </c>
    </row>
    <row r="364" spans="1:9" ht="60">
      <c r="A364" s="18" t="s">
        <v>2677</v>
      </c>
      <c r="B364" s="41" t="s">
        <v>621</v>
      </c>
      <c r="C364" s="44" t="s">
        <v>2676</v>
      </c>
      <c r="D364" s="23">
        <v>2</v>
      </c>
      <c r="E364" s="25" t="s">
        <v>120</v>
      </c>
      <c r="F364" s="16" t="s">
        <v>2675</v>
      </c>
      <c r="G364" s="23"/>
    </row>
    <row r="365" spans="1:9" ht="45">
      <c r="A365" s="18" t="s">
        <v>2481</v>
      </c>
      <c r="B365" s="41"/>
      <c r="C365" s="16" t="s">
        <v>2674</v>
      </c>
      <c r="D365" s="23">
        <v>2</v>
      </c>
      <c r="E365" s="25" t="s">
        <v>2673</v>
      </c>
      <c r="G365" s="23"/>
    </row>
    <row r="366" spans="1:9" ht="30">
      <c r="A366" s="18"/>
      <c r="B366" s="41"/>
      <c r="C366" s="16" t="s">
        <v>2672</v>
      </c>
      <c r="D366" s="23">
        <v>2</v>
      </c>
      <c r="E366" s="25" t="s">
        <v>531</v>
      </c>
      <c r="F366" s="16"/>
      <c r="G366" s="23"/>
    </row>
    <row r="367" spans="1:9" ht="60">
      <c r="A367" s="18"/>
      <c r="B367" s="41"/>
      <c r="C367" s="16" t="s">
        <v>2671</v>
      </c>
      <c r="D367" s="23">
        <v>2</v>
      </c>
      <c r="E367" s="25" t="s">
        <v>178</v>
      </c>
      <c r="F367" s="16"/>
      <c r="G367" s="23"/>
    </row>
    <row r="368" spans="1:9" ht="75">
      <c r="A368" s="18" t="s">
        <v>2670</v>
      </c>
      <c r="B368" s="41" t="s">
        <v>619</v>
      </c>
      <c r="C368" s="44" t="s">
        <v>2669</v>
      </c>
      <c r="D368" s="23">
        <v>2</v>
      </c>
      <c r="E368" s="25" t="s">
        <v>120</v>
      </c>
      <c r="F368" s="16" t="s">
        <v>2668</v>
      </c>
      <c r="G368" s="23"/>
    </row>
    <row r="369" spans="1:7" ht="60">
      <c r="A369" s="18" t="s">
        <v>2481</v>
      </c>
      <c r="B369" s="41"/>
      <c r="C369" s="16" t="s">
        <v>2667</v>
      </c>
      <c r="D369" s="23">
        <v>2</v>
      </c>
      <c r="E369" s="25" t="s">
        <v>120</v>
      </c>
      <c r="F369" s="16" t="s">
        <v>2666</v>
      </c>
      <c r="G369" s="23"/>
    </row>
    <row r="370" spans="1:7" ht="60">
      <c r="A370" s="18" t="s">
        <v>2481</v>
      </c>
      <c r="B370" s="41"/>
      <c r="C370" s="44" t="s">
        <v>2665</v>
      </c>
      <c r="D370" s="23">
        <v>2</v>
      </c>
      <c r="E370" s="25" t="s">
        <v>1225</v>
      </c>
      <c r="F370" s="24"/>
      <c r="G370" s="23"/>
    </row>
    <row r="371" spans="1:7" ht="75">
      <c r="A371" s="18" t="s">
        <v>2481</v>
      </c>
      <c r="B371" s="41"/>
      <c r="C371" s="44" t="s">
        <v>2664</v>
      </c>
      <c r="D371" s="23">
        <v>2</v>
      </c>
      <c r="E371" s="25" t="s">
        <v>120</v>
      </c>
      <c r="F371" s="16" t="s">
        <v>2663</v>
      </c>
      <c r="G371" s="23"/>
    </row>
    <row r="372" spans="1:7" ht="60">
      <c r="A372" s="18" t="s">
        <v>2481</v>
      </c>
      <c r="B372" s="41"/>
      <c r="C372" s="44" t="s">
        <v>2662</v>
      </c>
      <c r="D372" s="23">
        <v>2</v>
      </c>
      <c r="E372" s="25" t="s">
        <v>120</v>
      </c>
      <c r="F372" s="16"/>
      <c r="G372" s="23"/>
    </row>
    <row r="373" spans="1:7" ht="45">
      <c r="A373" s="18" t="s">
        <v>2481</v>
      </c>
      <c r="B373" s="41"/>
      <c r="C373" s="16" t="s">
        <v>2661</v>
      </c>
      <c r="D373" s="23">
        <v>2</v>
      </c>
      <c r="E373" s="25" t="s">
        <v>120</v>
      </c>
      <c r="F373" s="24"/>
      <c r="G373" s="23"/>
    </row>
    <row r="374" spans="1:7" ht="45">
      <c r="A374" s="18" t="s">
        <v>2660</v>
      </c>
      <c r="B374" s="41" t="s">
        <v>617</v>
      </c>
      <c r="C374" s="16" t="s">
        <v>2659</v>
      </c>
      <c r="D374" s="23">
        <v>2</v>
      </c>
      <c r="E374" s="25" t="s">
        <v>120</v>
      </c>
      <c r="F374" s="16" t="s">
        <v>2658</v>
      </c>
      <c r="G374" s="23"/>
    </row>
    <row r="375" spans="1:7" ht="45">
      <c r="A375" s="18"/>
      <c r="B375" s="41"/>
      <c r="C375" s="16" t="s">
        <v>2657</v>
      </c>
      <c r="D375" s="23">
        <v>2</v>
      </c>
      <c r="E375" s="25" t="s">
        <v>120</v>
      </c>
      <c r="F375" s="16" t="s">
        <v>2656</v>
      </c>
      <c r="G375" s="23"/>
    </row>
    <row r="376" spans="1:7" ht="75">
      <c r="A376" s="18"/>
      <c r="B376" s="41"/>
      <c r="C376" s="16" t="s">
        <v>2655</v>
      </c>
      <c r="D376" s="23">
        <v>2</v>
      </c>
      <c r="E376" s="25" t="s">
        <v>120</v>
      </c>
      <c r="F376" s="16" t="s">
        <v>2654</v>
      </c>
      <c r="G376" s="23"/>
    </row>
    <row r="377" spans="1:7" ht="45">
      <c r="A377" s="18"/>
      <c r="B377" s="41"/>
      <c r="C377" s="16" t="s">
        <v>2653</v>
      </c>
      <c r="D377" s="23">
        <v>2</v>
      </c>
      <c r="E377" s="25" t="s">
        <v>2648</v>
      </c>
      <c r="F377" s="16" t="s">
        <v>2652</v>
      </c>
      <c r="G377" s="23"/>
    </row>
    <row r="378" spans="1:7" ht="30">
      <c r="A378" s="18"/>
      <c r="B378" s="41"/>
      <c r="C378" s="16" t="s">
        <v>2651</v>
      </c>
      <c r="D378" s="23">
        <v>2</v>
      </c>
      <c r="E378" s="25" t="s">
        <v>2648</v>
      </c>
      <c r="F378" s="16" t="s">
        <v>2650</v>
      </c>
      <c r="G378" s="23"/>
    </row>
    <row r="379" spans="1:7" ht="60">
      <c r="A379" s="18"/>
      <c r="B379" s="41"/>
      <c r="C379" s="16" t="s">
        <v>2649</v>
      </c>
      <c r="D379" s="23">
        <v>2</v>
      </c>
      <c r="E379" s="25" t="s">
        <v>2648</v>
      </c>
      <c r="F379" s="16" t="s">
        <v>2647</v>
      </c>
      <c r="G379" s="23"/>
    </row>
    <row r="380" spans="1:7" ht="60">
      <c r="A380" s="18" t="s">
        <v>616</v>
      </c>
      <c r="B380" s="41" t="s">
        <v>615</v>
      </c>
      <c r="C380" s="44" t="s">
        <v>2646</v>
      </c>
      <c r="D380" s="23">
        <v>2</v>
      </c>
      <c r="E380" s="25" t="s">
        <v>106</v>
      </c>
      <c r="F380" s="44" t="s">
        <v>2645</v>
      </c>
      <c r="G380" s="247"/>
    </row>
    <row r="381" spans="1:7" ht="45">
      <c r="A381" s="18"/>
      <c r="B381" s="41"/>
      <c r="C381" s="44" t="s">
        <v>2644</v>
      </c>
      <c r="D381" s="23">
        <v>2</v>
      </c>
      <c r="E381" s="25" t="s">
        <v>106</v>
      </c>
      <c r="F381" s="44" t="s">
        <v>2643</v>
      </c>
      <c r="G381" s="247"/>
    </row>
    <row r="382" spans="1:7" ht="45">
      <c r="A382" s="18"/>
      <c r="B382" s="41"/>
      <c r="C382" s="44" t="s">
        <v>2642</v>
      </c>
      <c r="D382" s="23">
        <v>2</v>
      </c>
      <c r="E382" s="25" t="s">
        <v>106</v>
      </c>
      <c r="F382" s="44" t="s">
        <v>2641</v>
      </c>
      <c r="G382" s="247"/>
    </row>
    <row r="383" spans="1:7" ht="30">
      <c r="A383" s="18"/>
      <c r="B383" s="41"/>
      <c r="C383" s="44" t="s">
        <v>2640</v>
      </c>
      <c r="D383" s="23">
        <v>2</v>
      </c>
      <c r="E383" s="25" t="s">
        <v>49</v>
      </c>
      <c r="F383" s="44"/>
      <c r="G383" s="247"/>
    </row>
    <row r="384" spans="1:7" ht="75">
      <c r="A384" s="18" t="s">
        <v>2639</v>
      </c>
      <c r="B384" s="41" t="s">
        <v>613</v>
      </c>
      <c r="C384" s="16" t="s">
        <v>2638</v>
      </c>
      <c r="D384" s="23">
        <v>2</v>
      </c>
      <c r="E384" s="25" t="s">
        <v>120</v>
      </c>
      <c r="F384" s="24"/>
      <c r="G384" s="23"/>
    </row>
    <row r="385" spans="1:7" ht="45">
      <c r="A385" s="18" t="s">
        <v>2481</v>
      </c>
      <c r="B385" s="41"/>
      <c r="C385" s="16" t="s">
        <v>2637</v>
      </c>
      <c r="D385" s="23">
        <v>2</v>
      </c>
      <c r="E385" s="25" t="s">
        <v>120</v>
      </c>
      <c r="F385" s="16" t="s">
        <v>2636</v>
      </c>
      <c r="G385" s="23"/>
    </row>
    <row r="386" spans="1:7" ht="135">
      <c r="A386" s="18" t="s">
        <v>2481</v>
      </c>
      <c r="B386" s="41"/>
      <c r="C386" s="16" t="s">
        <v>2635</v>
      </c>
      <c r="D386" s="23">
        <v>2</v>
      </c>
      <c r="E386" s="25" t="s">
        <v>120</v>
      </c>
      <c r="F386" s="16" t="s">
        <v>2634</v>
      </c>
      <c r="G386" s="23"/>
    </row>
    <row r="387" spans="1:7" ht="30">
      <c r="A387" s="18"/>
      <c r="B387" s="41"/>
      <c r="C387" s="16" t="s">
        <v>2633</v>
      </c>
      <c r="D387" s="23">
        <v>2</v>
      </c>
      <c r="E387" s="25" t="s">
        <v>120</v>
      </c>
      <c r="F387" s="16"/>
      <c r="G387" s="23"/>
    </row>
    <row r="388" spans="1:7" ht="45">
      <c r="A388" s="18" t="s">
        <v>2481</v>
      </c>
      <c r="B388" s="41"/>
      <c r="C388" s="44" t="s">
        <v>2632</v>
      </c>
      <c r="D388" s="23">
        <v>2</v>
      </c>
      <c r="E388" s="25" t="s">
        <v>120</v>
      </c>
      <c r="F388" s="16" t="s">
        <v>2631</v>
      </c>
      <c r="G388" s="23"/>
    </row>
    <row r="389" spans="1:7" ht="60">
      <c r="A389" s="18" t="s">
        <v>612</v>
      </c>
      <c r="B389" s="41" t="s">
        <v>611</v>
      </c>
      <c r="C389" s="44" t="s">
        <v>2630</v>
      </c>
      <c r="D389" s="23">
        <v>2</v>
      </c>
      <c r="E389" s="246" t="s">
        <v>156</v>
      </c>
      <c r="F389" s="245" t="s">
        <v>2629</v>
      </c>
      <c r="G389" s="23"/>
    </row>
    <row r="390" spans="1:7" ht="45">
      <c r="A390" s="18"/>
      <c r="B390" s="41"/>
      <c r="C390" s="31" t="s">
        <v>2628</v>
      </c>
      <c r="D390" s="23">
        <v>2</v>
      </c>
      <c r="E390" s="246" t="s">
        <v>178</v>
      </c>
      <c r="F390" s="31" t="s">
        <v>2627</v>
      </c>
      <c r="G390" s="23"/>
    </row>
    <row r="391" spans="1:7" ht="30">
      <c r="A391" s="18"/>
      <c r="B391" s="41"/>
      <c r="C391" s="44" t="s">
        <v>2626</v>
      </c>
      <c r="D391" s="23">
        <v>2</v>
      </c>
      <c r="E391" s="246" t="s">
        <v>178</v>
      </c>
      <c r="F391" s="245" t="s">
        <v>1532</v>
      </c>
      <c r="G391" s="23"/>
    </row>
    <row r="392" spans="1:7" ht="30">
      <c r="A392" s="18"/>
      <c r="B392" s="41"/>
      <c r="C392" s="44" t="s">
        <v>2625</v>
      </c>
      <c r="D392" s="23">
        <v>2</v>
      </c>
      <c r="E392" s="246" t="s">
        <v>120</v>
      </c>
      <c r="F392" s="245"/>
      <c r="G392" s="23"/>
    </row>
    <row r="393" spans="1:7" ht="30">
      <c r="A393" s="18"/>
      <c r="B393" s="41"/>
      <c r="C393" s="44" t="s">
        <v>2624</v>
      </c>
      <c r="D393" s="23">
        <v>2</v>
      </c>
      <c r="E393" s="246" t="s">
        <v>120</v>
      </c>
      <c r="F393" s="245"/>
      <c r="G393" s="23"/>
    </row>
    <row r="394" spans="1:7" ht="45">
      <c r="A394" s="18"/>
      <c r="B394" s="41"/>
      <c r="C394" s="44" t="s">
        <v>2623</v>
      </c>
      <c r="D394" s="23">
        <v>2</v>
      </c>
      <c r="E394" s="246" t="s">
        <v>120</v>
      </c>
      <c r="F394" s="245"/>
      <c r="G394" s="23"/>
    </row>
    <row r="395" spans="1:7" ht="60">
      <c r="A395" s="18" t="s">
        <v>2622</v>
      </c>
      <c r="B395" s="41" t="s">
        <v>609</v>
      </c>
      <c r="C395" s="16" t="s">
        <v>2616</v>
      </c>
      <c r="D395" s="23">
        <v>2</v>
      </c>
      <c r="E395" s="25" t="s">
        <v>120</v>
      </c>
      <c r="F395" s="16" t="s">
        <v>2615</v>
      </c>
      <c r="G395" s="23"/>
    </row>
    <row r="396" spans="1:7" ht="60">
      <c r="A396" s="18"/>
      <c r="B396" s="41"/>
      <c r="C396" s="16" t="s">
        <v>2621</v>
      </c>
      <c r="D396" s="23">
        <v>2</v>
      </c>
      <c r="E396" s="25" t="s">
        <v>120</v>
      </c>
      <c r="F396" s="16" t="s">
        <v>2620</v>
      </c>
      <c r="G396" s="23"/>
    </row>
    <row r="397" spans="1:7" ht="45">
      <c r="A397" s="18"/>
      <c r="B397" s="41"/>
      <c r="C397" s="16" t="s">
        <v>2619</v>
      </c>
      <c r="D397" s="23">
        <v>2</v>
      </c>
      <c r="E397" s="25" t="s">
        <v>120</v>
      </c>
      <c r="F397" s="16"/>
      <c r="G397" s="23"/>
    </row>
    <row r="398" spans="1:7" ht="30">
      <c r="A398" s="18"/>
      <c r="B398" s="41"/>
      <c r="C398" s="16" t="s">
        <v>2618</v>
      </c>
      <c r="D398" s="23">
        <v>2</v>
      </c>
      <c r="E398" s="25" t="s">
        <v>120</v>
      </c>
      <c r="F398" s="16"/>
      <c r="G398" s="23"/>
    </row>
    <row r="399" spans="1:7" ht="60">
      <c r="A399" s="18" t="s">
        <v>2617</v>
      </c>
      <c r="B399" s="30" t="s">
        <v>607</v>
      </c>
      <c r="C399" s="16" t="s">
        <v>2616</v>
      </c>
      <c r="D399" s="23">
        <v>2</v>
      </c>
      <c r="E399" s="25" t="s">
        <v>120</v>
      </c>
      <c r="F399" s="16" t="s">
        <v>2615</v>
      </c>
      <c r="G399" s="23"/>
    </row>
    <row r="400" spans="1:7" ht="75">
      <c r="A400" s="18" t="s">
        <v>2481</v>
      </c>
      <c r="B400" s="30"/>
      <c r="C400" s="16" t="s">
        <v>2614</v>
      </c>
      <c r="D400" s="23">
        <v>2</v>
      </c>
      <c r="E400" s="25" t="s">
        <v>120</v>
      </c>
      <c r="F400" s="16" t="s">
        <v>2613</v>
      </c>
      <c r="G400" s="23"/>
    </row>
    <row r="401" spans="1:7" ht="82.15" customHeight="1">
      <c r="A401" s="18" t="s">
        <v>2481</v>
      </c>
      <c r="B401" s="30"/>
      <c r="C401" s="16" t="s">
        <v>2612</v>
      </c>
      <c r="D401" s="23">
        <v>2</v>
      </c>
      <c r="E401" s="25" t="s">
        <v>120</v>
      </c>
      <c r="F401" s="24"/>
      <c r="G401" s="23"/>
    </row>
    <row r="402" spans="1:7" ht="75">
      <c r="A402" s="18" t="s">
        <v>2481</v>
      </c>
      <c r="B402" s="30"/>
      <c r="C402" s="16" t="s">
        <v>2611</v>
      </c>
      <c r="D402" s="23">
        <v>2</v>
      </c>
      <c r="E402" s="25" t="s">
        <v>120</v>
      </c>
      <c r="F402" s="24"/>
      <c r="G402" s="23"/>
    </row>
    <row r="403" spans="1:7" ht="45">
      <c r="A403" s="18" t="s">
        <v>2481</v>
      </c>
      <c r="B403" s="30"/>
      <c r="C403" s="16" t="s">
        <v>2610</v>
      </c>
      <c r="D403" s="23">
        <v>2</v>
      </c>
      <c r="E403" s="25" t="s">
        <v>120</v>
      </c>
      <c r="F403" s="24"/>
      <c r="G403" s="23"/>
    </row>
    <row r="404" spans="1:7" ht="60">
      <c r="A404" s="18" t="s">
        <v>2481</v>
      </c>
      <c r="B404" s="30"/>
      <c r="C404" s="16" t="s">
        <v>2609</v>
      </c>
      <c r="D404" s="23">
        <v>2</v>
      </c>
      <c r="E404" s="25" t="s">
        <v>120</v>
      </c>
      <c r="F404" s="16" t="s">
        <v>2608</v>
      </c>
      <c r="G404" s="23"/>
    </row>
    <row r="405" spans="1:7" ht="45">
      <c r="A405" s="18" t="s">
        <v>2481</v>
      </c>
      <c r="B405" s="30"/>
      <c r="C405" s="16" t="s">
        <v>2607</v>
      </c>
      <c r="D405" s="23">
        <v>2</v>
      </c>
      <c r="E405" s="25" t="s">
        <v>120</v>
      </c>
      <c r="F405" s="24"/>
      <c r="G405" s="23"/>
    </row>
    <row r="406" spans="1:7" ht="31.5" hidden="1">
      <c r="A406" s="20" t="s">
        <v>606</v>
      </c>
      <c r="B406" s="30" t="s">
        <v>605</v>
      </c>
      <c r="C406" s="24"/>
      <c r="D406" s="24"/>
      <c r="E406" s="25"/>
      <c r="F406" s="24"/>
      <c r="G406" s="24"/>
    </row>
    <row r="407" spans="1:7" ht="63">
      <c r="A407" s="18" t="s">
        <v>2606</v>
      </c>
      <c r="B407" s="30" t="s">
        <v>603</v>
      </c>
      <c r="C407" s="61" t="s">
        <v>2605</v>
      </c>
      <c r="D407" s="23">
        <v>2</v>
      </c>
      <c r="E407" s="25" t="s">
        <v>120</v>
      </c>
      <c r="F407" s="24"/>
      <c r="G407" s="23"/>
    </row>
    <row r="408" spans="1:7" ht="60">
      <c r="A408" s="18" t="s">
        <v>2481</v>
      </c>
      <c r="B408" s="30"/>
      <c r="C408" s="16" t="s">
        <v>2604</v>
      </c>
      <c r="D408" s="23">
        <v>2</v>
      </c>
      <c r="E408" s="25" t="s">
        <v>120</v>
      </c>
      <c r="F408" s="24"/>
      <c r="G408" s="23"/>
    </row>
    <row r="409" spans="1:7" ht="40.15" hidden="1" customHeight="1">
      <c r="A409" s="324" t="s">
        <v>2603</v>
      </c>
      <c r="B409" s="952" t="s">
        <v>601</v>
      </c>
      <c r="C409" s="953"/>
      <c r="D409" s="953"/>
      <c r="E409" s="953"/>
      <c r="F409" s="953"/>
      <c r="G409" s="954"/>
    </row>
    <row r="410" spans="1:7" ht="47.25" hidden="1">
      <c r="A410" s="20" t="s">
        <v>600</v>
      </c>
      <c r="B410" s="41" t="s">
        <v>599</v>
      </c>
      <c r="C410" s="24"/>
      <c r="D410" s="24"/>
      <c r="E410" s="25"/>
      <c r="F410" s="24"/>
      <c r="G410" s="24"/>
    </row>
    <row r="411" spans="1:7" ht="47.25" hidden="1">
      <c r="A411" s="20" t="s">
        <v>598</v>
      </c>
      <c r="B411" s="41" t="s">
        <v>597</v>
      </c>
      <c r="C411" s="24"/>
      <c r="D411" s="24"/>
      <c r="E411" s="25"/>
      <c r="F411" s="24"/>
      <c r="G411" s="24"/>
    </row>
    <row r="412" spans="1:7" ht="47.25" hidden="1">
      <c r="A412" s="20" t="s">
        <v>596</v>
      </c>
      <c r="B412" s="41" t="s">
        <v>595</v>
      </c>
      <c r="C412" s="24"/>
      <c r="D412" s="24"/>
      <c r="E412" s="25"/>
      <c r="F412" s="24"/>
      <c r="G412" s="24"/>
    </row>
    <row r="413" spans="1:7" ht="40.15" hidden="1" customHeight="1">
      <c r="A413" s="324" t="s">
        <v>594</v>
      </c>
      <c r="B413" s="952" t="s">
        <v>593</v>
      </c>
      <c r="C413" s="953"/>
      <c r="D413" s="953"/>
      <c r="E413" s="953"/>
      <c r="F413" s="953"/>
      <c r="G413" s="954"/>
    </row>
    <row r="414" spans="1:7" ht="31.5" hidden="1">
      <c r="A414" s="20" t="s">
        <v>592</v>
      </c>
      <c r="B414" s="41" t="s">
        <v>591</v>
      </c>
      <c r="C414" s="24"/>
      <c r="D414" s="24"/>
      <c r="E414" s="25"/>
      <c r="F414" s="24"/>
      <c r="G414" s="24"/>
    </row>
    <row r="415" spans="1:7" ht="47.25" hidden="1">
      <c r="A415" s="20" t="s">
        <v>590</v>
      </c>
      <c r="B415" s="41" t="s">
        <v>589</v>
      </c>
      <c r="C415" s="24"/>
      <c r="D415" s="24"/>
      <c r="E415" s="25"/>
      <c r="F415" s="24"/>
      <c r="G415" s="24"/>
    </row>
    <row r="416" spans="1:7" ht="31.5" hidden="1">
      <c r="A416" s="20" t="s">
        <v>588</v>
      </c>
      <c r="B416" s="37" t="s">
        <v>587</v>
      </c>
      <c r="C416" s="24"/>
      <c r="D416" s="24"/>
      <c r="E416" s="25"/>
      <c r="F416" s="24"/>
      <c r="G416" s="24"/>
    </row>
    <row r="417" spans="1:7" ht="47.25" hidden="1">
      <c r="A417" s="20" t="s">
        <v>586</v>
      </c>
      <c r="B417" s="41" t="s">
        <v>585</v>
      </c>
      <c r="C417" s="24"/>
      <c r="D417" s="24"/>
      <c r="E417" s="25"/>
      <c r="F417" s="24"/>
      <c r="G417" s="24"/>
    </row>
    <row r="418" spans="1:7" ht="40.15" hidden="1" customHeight="1">
      <c r="A418" s="321" t="s">
        <v>2602</v>
      </c>
      <c r="B418" s="955" t="s">
        <v>583</v>
      </c>
      <c r="C418" s="956"/>
      <c r="D418" s="956"/>
      <c r="E418" s="956"/>
      <c r="F418" s="956"/>
      <c r="G418" s="957"/>
    </row>
    <row r="419" spans="1:7" ht="47.25" hidden="1">
      <c r="A419" s="20" t="s">
        <v>2601</v>
      </c>
      <c r="B419" s="28" t="s">
        <v>581</v>
      </c>
      <c r="C419" s="41"/>
      <c r="D419" s="24"/>
      <c r="E419" s="25"/>
      <c r="F419" s="24"/>
      <c r="G419" s="24"/>
    </row>
    <row r="420" spans="1:7" ht="47.25" hidden="1">
      <c r="A420" s="20" t="s">
        <v>580</v>
      </c>
      <c r="B420" s="28" t="s">
        <v>579</v>
      </c>
      <c r="C420" s="24"/>
      <c r="D420" s="24"/>
      <c r="E420" s="25"/>
      <c r="F420" s="24"/>
      <c r="G420" s="24"/>
    </row>
    <row r="421" spans="1:7" ht="45" hidden="1">
      <c r="A421" s="20" t="s">
        <v>578</v>
      </c>
      <c r="B421" s="22" t="s">
        <v>577</v>
      </c>
      <c r="C421" s="24"/>
      <c r="D421" s="24"/>
      <c r="E421" s="25"/>
      <c r="F421" s="24"/>
      <c r="G421" s="24"/>
    </row>
    <row r="422" spans="1:7" ht="78.75" hidden="1">
      <c r="A422" s="20" t="s">
        <v>576</v>
      </c>
      <c r="B422" s="28" t="s">
        <v>575</v>
      </c>
      <c r="C422" s="24"/>
      <c r="D422" s="24"/>
      <c r="E422" s="25"/>
      <c r="F422" s="24"/>
      <c r="G422" s="24"/>
    </row>
    <row r="423" spans="1:7" ht="40.15" hidden="1" customHeight="1">
      <c r="A423" s="321" t="s">
        <v>2600</v>
      </c>
      <c r="B423" s="952" t="s">
        <v>572</v>
      </c>
      <c r="C423" s="953"/>
      <c r="D423" s="953"/>
      <c r="E423" s="953"/>
      <c r="F423" s="953"/>
      <c r="G423" s="954"/>
    </row>
    <row r="424" spans="1:7" ht="47.25" hidden="1">
      <c r="A424" s="20" t="s">
        <v>2599</v>
      </c>
      <c r="B424" s="41" t="s">
        <v>570</v>
      </c>
      <c r="C424" s="41"/>
      <c r="D424" s="24"/>
      <c r="E424" s="25"/>
      <c r="F424" s="24"/>
      <c r="G424" s="24"/>
    </row>
    <row r="425" spans="1:7" ht="78.75" hidden="1">
      <c r="A425" s="20" t="s">
        <v>565</v>
      </c>
      <c r="B425" s="41" t="s">
        <v>564</v>
      </c>
      <c r="C425" s="24"/>
      <c r="D425" s="24"/>
      <c r="E425" s="25"/>
      <c r="F425" s="24"/>
      <c r="G425" s="24"/>
    </row>
    <row r="426" spans="1:7" ht="63" hidden="1">
      <c r="A426" s="20" t="s">
        <v>551</v>
      </c>
      <c r="B426" s="41" t="s">
        <v>550</v>
      </c>
      <c r="C426" s="24"/>
      <c r="D426" s="24"/>
      <c r="E426" s="25"/>
      <c r="F426" s="24"/>
      <c r="G426" s="24"/>
    </row>
    <row r="427" spans="1:7" ht="78.75" hidden="1">
      <c r="A427" s="20" t="s">
        <v>547</v>
      </c>
      <c r="B427" s="41" t="s">
        <v>546</v>
      </c>
      <c r="C427" s="24"/>
      <c r="D427" s="24"/>
      <c r="E427" s="25"/>
      <c r="F427" s="24"/>
      <c r="G427" s="24"/>
    </row>
    <row r="428" spans="1:7" ht="63" hidden="1">
      <c r="A428" s="20" t="s">
        <v>544</v>
      </c>
      <c r="B428" s="41" t="s">
        <v>543</v>
      </c>
      <c r="C428" s="24"/>
      <c r="D428" s="24"/>
      <c r="E428" s="25"/>
      <c r="F428" s="24"/>
      <c r="G428" s="24"/>
    </row>
    <row r="429" spans="1:7" ht="45" hidden="1">
      <c r="A429" s="20" t="s">
        <v>540</v>
      </c>
      <c r="B429" s="16" t="s">
        <v>539</v>
      </c>
      <c r="C429" s="24"/>
      <c r="D429" s="24"/>
      <c r="E429" s="25"/>
      <c r="F429" s="24"/>
      <c r="G429" s="24"/>
    </row>
    <row r="430" spans="1:7" ht="40.15" hidden="1" customHeight="1">
      <c r="A430" s="324" t="s">
        <v>530</v>
      </c>
      <c r="B430" s="952" t="s">
        <v>529</v>
      </c>
      <c r="C430" s="953"/>
      <c r="D430" s="953"/>
      <c r="E430" s="953"/>
      <c r="F430" s="953"/>
      <c r="G430" s="954"/>
    </row>
    <row r="431" spans="1:7" ht="94.5" hidden="1">
      <c r="A431" s="20" t="s">
        <v>528</v>
      </c>
      <c r="B431" s="41" t="s">
        <v>527</v>
      </c>
      <c r="C431" s="24"/>
      <c r="D431" s="24"/>
      <c r="E431" s="25"/>
      <c r="F431" s="24"/>
      <c r="G431" s="24"/>
    </row>
    <row r="432" spans="1:7" ht="63" hidden="1">
      <c r="A432" s="20" t="s">
        <v>526</v>
      </c>
      <c r="B432" s="41" t="s">
        <v>525</v>
      </c>
      <c r="C432" s="24"/>
      <c r="D432" s="24"/>
      <c r="E432" s="25"/>
      <c r="F432" s="24"/>
      <c r="G432" s="24"/>
    </row>
    <row r="433" spans="1:7" ht="63" hidden="1">
      <c r="A433" s="20" t="s">
        <v>524</v>
      </c>
      <c r="B433" s="41" t="s">
        <v>523</v>
      </c>
      <c r="C433" s="24"/>
      <c r="D433" s="24"/>
      <c r="E433" s="25"/>
      <c r="F433" s="24"/>
      <c r="G433" s="24"/>
    </row>
    <row r="434" spans="1:7" ht="63" hidden="1">
      <c r="A434" s="20" t="s">
        <v>522</v>
      </c>
      <c r="B434" s="41" t="s">
        <v>521</v>
      </c>
      <c r="C434" s="24"/>
      <c r="D434" s="24"/>
      <c r="E434" s="25"/>
      <c r="F434" s="24"/>
      <c r="G434" s="24"/>
    </row>
    <row r="435" spans="1:7" ht="40.15" hidden="1" customHeight="1">
      <c r="A435" s="324" t="s">
        <v>520</v>
      </c>
      <c r="B435" s="952" t="s">
        <v>519</v>
      </c>
      <c r="C435" s="953"/>
      <c r="D435" s="953"/>
      <c r="E435" s="953"/>
      <c r="F435" s="953"/>
      <c r="G435" s="954"/>
    </row>
    <row r="436" spans="1:7" ht="31.5" hidden="1">
      <c r="A436" s="20" t="s">
        <v>518</v>
      </c>
      <c r="B436" s="41" t="s">
        <v>517</v>
      </c>
      <c r="C436" s="24"/>
      <c r="D436" s="24"/>
      <c r="E436" s="25"/>
      <c r="F436" s="24"/>
      <c r="G436" s="24"/>
    </row>
    <row r="437" spans="1:7" ht="47.25" hidden="1">
      <c r="A437" s="20" t="s">
        <v>516</v>
      </c>
      <c r="B437" s="41" t="s">
        <v>515</v>
      </c>
      <c r="C437" s="24"/>
      <c r="D437" s="24"/>
      <c r="E437" s="25"/>
      <c r="F437" s="24"/>
      <c r="G437" s="24"/>
    </row>
    <row r="438" spans="1:7" ht="47.25" hidden="1">
      <c r="A438" s="20" t="s">
        <v>514</v>
      </c>
      <c r="B438" s="41" t="s">
        <v>513</v>
      </c>
      <c r="C438" s="24"/>
      <c r="D438" s="24"/>
      <c r="E438" s="25"/>
      <c r="F438" s="24"/>
      <c r="G438" s="24"/>
    </row>
    <row r="439" spans="1:7" ht="31.5" hidden="1">
      <c r="A439" s="20" t="s">
        <v>512</v>
      </c>
      <c r="B439" s="41" t="s">
        <v>511</v>
      </c>
      <c r="C439" s="24"/>
      <c r="D439" s="24"/>
      <c r="E439" s="25"/>
      <c r="F439" s="24"/>
      <c r="G439" s="24"/>
    </row>
    <row r="440" spans="1:7" ht="47.25" hidden="1">
      <c r="A440" s="20" t="s">
        <v>510</v>
      </c>
      <c r="B440" s="41" t="s">
        <v>509</v>
      </c>
      <c r="C440" s="24"/>
      <c r="D440" s="24"/>
      <c r="E440" s="25"/>
      <c r="F440" s="24"/>
      <c r="G440" s="24"/>
    </row>
    <row r="441" spans="1:7" ht="40.15" hidden="1" customHeight="1">
      <c r="A441" s="324" t="s">
        <v>508</v>
      </c>
      <c r="B441" s="955" t="s">
        <v>507</v>
      </c>
      <c r="C441" s="956"/>
      <c r="D441" s="956"/>
      <c r="E441" s="956"/>
      <c r="F441" s="956"/>
      <c r="G441" s="957"/>
    </row>
    <row r="442" spans="1:7" ht="47.25" hidden="1">
      <c r="A442" s="20" t="s">
        <v>506</v>
      </c>
      <c r="B442" s="30" t="s">
        <v>505</v>
      </c>
      <c r="C442" s="24"/>
      <c r="D442" s="24"/>
      <c r="E442" s="25"/>
      <c r="F442" s="24"/>
      <c r="G442" s="24"/>
    </row>
    <row r="443" spans="1:7" ht="60" hidden="1">
      <c r="A443" s="20" t="s">
        <v>479</v>
      </c>
      <c r="B443" s="22" t="s">
        <v>478</v>
      </c>
      <c r="C443" s="24"/>
      <c r="D443" s="24"/>
      <c r="E443" s="25"/>
      <c r="F443" s="24"/>
      <c r="G443" s="24"/>
    </row>
    <row r="444" spans="1:7" ht="63" hidden="1">
      <c r="A444" s="20" t="s">
        <v>477</v>
      </c>
      <c r="B444" s="30" t="s">
        <v>476</v>
      </c>
      <c r="C444" s="24"/>
      <c r="D444" s="24"/>
      <c r="E444" s="25"/>
      <c r="F444" s="24"/>
      <c r="G444" s="24"/>
    </row>
    <row r="445" spans="1:7" ht="47.25" hidden="1">
      <c r="A445" s="20" t="s">
        <v>475</v>
      </c>
      <c r="B445" s="30" t="s">
        <v>474</v>
      </c>
      <c r="C445" s="24"/>
      <c r="D445" s="24"/>
      <c r="E445" s="25"/>
      <c r="F445" s="24"/>
      <c r="G445" s="24"/>
    </row>
    <row r="446" spans="1:7" ht="78.75" hidden="1">
      <c r="A446" s="20" t="s">
        <v>473</v>
      </c>
      <c r="B446" s="30" t="s">
        <v>472</v>
      </c>
      <c r="C446" s="24"/>
      <c r="D446" s="24"/>
      <c r="E446" s="25"/>
      <c r="F446" s="24"/>
      <c r="G446" s="24"/>
    </row>
    <row r="447" spans="1:7" ht="63" hidden="1">
      <c r="A447" s="20" t="s">
        <v>471</v>
      </c>
      <c r="B447" s="30" t="s">
        <v>470</v>
      </c>
      <c r="C447" s="24"/>
      <c r="D447" s="24"/>
      <c r="E447" s="25"/>
      <c r="F447" s="24"/>
      <c r="G447" s="24"/>
    </row>
    <row r="448" spans="1:7" ht="63" hidden="1">
      <c r="A448" s="20" t="s">
        <v>468</v>
      </c>
      <c r="B448" s="30" t="s">
        <v>467</v>
      </c>
      <c r="C448" s="24"/>
      <c r="D448" s="24"/>
      <c r="E448" s="25"/>
      <c r="F448" s="24"/>
      <c r="G448" s="24"/>
    </row>
    <row r="449" spans="1:7" ht="40.15" hidden="1" customHeight="1">
      <c r="A449" s="324" t="s">
        <v>464</v>
      </c>
      <c r="B449" s="952" t="s">
        <v>463</v>
      </c>
      <c r="C449" s="953"/>
      <c r="D449" s="953"/>
      <c r="E449" s="953"/>
      <c r="F449" s="953"/>
      <c r="G449" s="954"/>
    </row>
    <row r="450" spans="1:7" ht="47.25" hidden="1">
      <c r="A450" s="20" t="s">
        <v>462</v>
      </c>
      <c r="B450" s="37" t="s">
        <v>461</v>
      </c>
      <c r="C450" s="24"/>
      <c r="D450" s="24"/>
      <c r="E450" s="25"/>
      <c r="F450" s="24"/>
      <c r="G450" s="24"/>
    </row>
    <row r="451" spans="1:7" ht="47.25" hidden="1">
      <c r="A451" s="20" t="s">
        <v>460</v>
      </c>
      <c r="B451" s="37" t="s">
        <v>459</v>
      </c>
      <c r="C451" s="24"/>
      <c r="D451" s="24"/>
      <c r="E451" s="25"/>
      <c r="F451" s="24"/>
      <c r="G451" s="24"/>
    </row>
    <row r="452" spans="1:7" ht="47.25" hidden="1">
      <c r="A452" s="20" t="s">
        <v>458</v>
      </c>
      <c r="B452" s="37" t="s">
        <v>457</v>
      </c>
      <c r="C452" s="24"/>
      <c r="D452" s="24"/>
      <c r="E452" s="25"/>
      <c r="F452" s="24"/>
      <c r="G452" s="24"/>
    </row>
    <row r="453" spans="1:7" ht="47.25" hidden="1">
      <c r="A453" s="20" t="s">
        <v>456</v>
      </c>
      <c r="B453" s="37" t="s">
        <v>455</v>
      </c>
      <c r="C453" s="24"/>
      <c r="D453" s="24"/>
      <c r="E453" s="25"/>
      <c r="F453" s="24"/>
      <c r="G453" s="24"/>
    </row>
    <row r="454" spans="1:7" ht="47.25" hidden="1">
      <c r="A454" s="20" t="s">
        <v>454</v>
      </c>
      <c r="B454" s="37" t="s">
        <v>453</v>
      </c>
      <c r="C454" s="24"/>
      <c r="D454" s="24"/>
      <c r="E454" s="25"/>
      <c r="F454" s="24"/>
      <c r="G454" s="24"/>
    </row>
    <row r="455" spans="1:7" ht="47.25" hidden="1">
      <c r="A455" s="20" t="s">
        <v>452</v>
      </c>
      <c r="B455" s="37" t="s">
        <v>451</v>
      </c>
      <c r="C455" s="24"/>
      <c r="D455" s="24"/>
      <c r="E455" s="25"/>
      <c r="F455" s="24"/>
      <c r="G455" s="24"/>
    </row>
    <row r="456" spans="1:7" ht="40.15" hidden="1" customHeight="1">
      <c r="A456" s="324" t="s">
        <v>450</v>
      </c>
      <c r="B456" s="952" t="s">
        <v>449</v>
      </c>
      <c r="C456" s="953"/>
      <c r="D456" s="953"/>
      <c r="E456" s="953"/>
      <c r="F456" s="953"/>
      <c r="G456" s="954"/>
    </row>
    <row r="457" spans="1:7" ht="31.5" hidden="1">
      <c r="A457" s="20" t="s">
        <v>448</v>
      </c>
      <c r="B457" s="37" t="s">
        <v>447</v>
      </c>
      <c r="C457" s="24"/>
      <c r="D457" s="24"/>
      <c r="E457" s="25"/>
      <c r="F457" s="24"/>
      <c r="G457" s="24"/>
    </row>
    <row r="458" spans="1:7" ht="31.5" hidden="1">
      <c r="A458" s="20" t="s">
        <v>436</v>
      </c>
      <c r="B458" s="37" t="s">
        <v>435</v>
      </c>
      <c r="C458" s="24"/>
      <c r="D458" s="24"/>
      <c r="E458" s="25"/>
      <c r="F458" s="24"/>
      <c r="G458" s="24"/>
    </row>
    <row r="459" spans="1:7" ht="31.5" hidden="1">
      <c r="A459" s="20" t="s">
        <v>427</v>
      </c>
      <c r="B459" s="37" t="s">
        <v>426</v>
      </c>
      <c r="C459" s="24"/>
      <c r="D459" s="24"/>
      <c r="E459" s="25"/>
      <c r="F459" s="24"/>
      <c r="G459" s="24"/>
    </row>
    <row r="460" spans="1:7" ht="31.5" hidden="1">
      <c r="A460" s="20" t="s">
        <v>418</v>
      </c>
      <c r="B460" s="37" t="s">
        <v>417</v>
      </c>
      <c r="C460" s="24"/>
      <c r="D460" s="24"/>
      <c r="E460" s="25"/>
      <c r="F460" s="24"/>
      <c r="G460" s="24"/>
    </row>
    <row r="461" spans="1:7" ht="40.15" hidden="1" customHeight="1">
      <c r="A461" s="324" t="s">
        <v>412</v>
      </c>
      <c r="B461" s="952" t="s">
        <v>411</v>
      </c>
      <c r="C461" s="953"/>
      <c r="D461" s="953"/>
      <c r="E461" s="953"/>
      <c r="F461" s="953"/>
      <c r="G461" s="954"/>
    </row>
    <row r="462" spans="1:7" ht="63" hidden="1">
      <c r="A462" s="20" t="s">
        <v>410</v>
      </c>
      <c r="B462" s="41" t="s">
        <v>409</v>
      </c>
      <c r="C462" s="24"/>
      <c r="D462" s="24"/>
      <c r="E462" s="25"/>
      <c r="F462" s="24"/>
      <c r="G462" s="24"/>
    </row>
    <row r="463" spans="1:7" ht="47.25" hidden="1">
      <c r="A463" s="20" t="s">
        <v>402</v>
      </c>
      <c r="B463" s="41" t="s">
        <v>401</v>
      </c>
      <c r="C463" s="24"/>
      <c r="D463" s="24"/>
      <c r="E463" s="25"/>
      <c r="F463" s="24"/>
      <c r="G463" s="24"/>
    </row>
    <row r="464" spans="1:7" ht="47.25" hidden="1">
      <c r="A464" s="20" t="s">
        <v>388</v>
      </c>
      <c r="B464" s="41" t="s">
        <v>387</v>
      </c>
      <c r="C464" s="24"/>
      <c r="D464" s="24"/>
      <c r="E464" s="25"/>
      <c r="F464" s="24"/>
      <c r="G464" s="24"/>
    </row>
    <row r="465" spans="1:9" ht="47.25" hidden="1">
      <c r="A465" s="20" t="s">
        <v>373</v>
      </c>
      <c r="B465" s="41" t="s">
        <v>372</v>
      </c>
      <c r="C465" s="24"/>
      <c r="D465" s="24"/>
      <c r="E465" s="25"/>
      <c r="F465" s="24"/>
      <c r="G465" s="24"/>
    </row>
    <row r="466" spans="1:9" ht="47.25" hidden="1">
      <c r="A466" s="20" t="s">
        <v>362</v>
      </c>
      <c r="B466" s="41" t="s">
        <v>361</v>
      </c>
      <c r="C466" s="24"/>
      <c r="D466" s="24"/>
      <c r="E466" s="25"/>
      <c r="F466" s="24"/>
      <c r="G466" s="24"/>
    </row>
    <row r="467" spans="1:9" ht="47.25" hidden="1">
      <c r="A467" s="20" t="s">
        <v>360</v>
      </c>
      <c r="B467" s="41" t="s">
        <v>359</v>
      </c>
      <c r="C467" s="24"/>
      <c r="D467" s="24"/>
      <c r="E467" s="25"/>
      <c r="F467" s="24"/>
      <c r="G467" s="24"/>
    </row>
    <row r="468" spans="1:9" ht="63" hidden="1">
      <c r="A468" s="20" t="s">
        <v>357</v>
      </c>
      <c r="B468" s="41" t="s">
        <v>356</v>
      </c>
      <c r="C468" s="24"/>
      <c r="D468" s="24"/>
      <c r="E468" s="25"/>
      <c r="F468" s="24"/>
      <c r="G468" s="24"/>
    </row>
    <row r="469" spans="1:9" ht="110.25" hidden="1">
      <c r="A469" s="20" t="s">
        <v>354</v>
      </c>
      <c r="B469" s="41" t="s">
        <v>353</v>
      </c>
      <c r="C469" s="24"/>
      <c r="D469" s="24"/>
      <c r="E469" s="25"/>
      <c r="F469" s="24"/>
      <c r="G469" s="24"/>
    </row>
    <row r="470" spans="1:9" ht="47.25" hidden="1">
      <c r="A470" s="20" t="s">
        <v>347</v>
      </c>
      <c r="B470" s="37" t="s">
        <v>346</v>
      </c>
      <c r="C470" s="24"/>
      <c r="D470" s="24"/>
      <c r="E470" s="25"/>
      <c r="F470" s="24"/>
      <c r="G470" s="24"/>
    </row>
    <row r="471" spans="1:9" ht="63" hidden="1">
      <c r="A471" s="20" t="s">
        <v>344</v>
      </c>
      <c r="B471" s="41" t="s">
        <v>343</v>
      </c>
      <c r="C471" s="24"/>
      <c r="D471" s="24"/>
      <c r="E471" s="25"/>
      <c r="F471" s="24"/>
      <c r="G471" s="24"/>
    </row>
    <row r="472" spans="1:9" ht="21">
      <c r="A472" s="229" t="s">
        <v>2481</v>
      </c>
      <c r="B472" s="990" t="s">
        <v>340</v>
      </c>
      <c r="C472" s="991"/>
      <c r="D472" s="991"/>
      <c r="E472" s="991"/>
      <c r="F472" s="991"/>
      <c r="G472" s="992"/>
      <c r="H472" s="11">
        <f>H473+H481+H493+H499+H506+H517</f>
        <v>94</v>
      </c>
      <c r="I472" s="11">
        <f>I473+I481+I493+I499+I506+I517</f>
        <v>94</v>
      </c>
    </row>
    <row r="473" spans="1:9" ht="40.15" customHeight="1">
      <c r="A473" s="322" t="s">
        <v>2598</v>
      </c>
      <c r="B473" s="952" t="s">
        <v>338</v>
      </c>
      <c r="C473" s="953"/>
      <c r="D473" s="953"/>
      <c r="E473" s="953"/>
      <c r="F473" s="953"/>
      <c r="G473" s="954"/>
      <c r="H473" s="11">
        <f>SUM(D475:D479)</f>
        <v>8</v>
      </c>
      <c r="I473" s="11">
        <f>COUNT(D475:D479)*2</f>
        <v>8</v>
      </c>
    </row>
    <row r="474" spans="1:9" ht="31.5" hidden="1">
      <c r="A474" s="48" t="s">
        <v>337</v>
      </c>
      <c r="B474" s="41" t="s">
        <v>336</v>
      </c>
      <c r="C474" s="12"/>
      <c r="D474" s="12"/>
      <c r="E474" s="13"/>
      <c r="F474" s="12"/>
      <c r="G474" s="12"/>
    </row>
    <row r="475" spans="1:9" ht="63">
      <c r="A475" s="43" t="s">
        <v>335</v>
      </c>
      <c r="B475" s="41" t="s">
        <v>334</v>
      </c>
      <c r="C475" s="29" t="s">
        <v>1502</v>
      </c>
      <c r="D475" s="46">
        <v>2</v>
      </c>
      <c r="E475" s="13" t="s">
        <v>106</v>
      </c>
      <c r="F475" s="29" t="s">
        <v>1501</v>
      </c>
      <c r="G475" s="15"/>
    </row>
    <row r="476" spans="1:9" ht="31.5" hidden="1">
      <c r="A476" s="48" t="s">
        <v>333</v>
      </c>
      <c r="B476" s="41" t="s">
        <v>332</v>
      </c>
      <c r="C476" s="12"/>
      <c r="D476" s="12"/>
      <c r="E476" s="13"/>
      <c r="F476" s="12"/>
      <c r="G476" s="12"/>
    </row>
    <row r="477" spans="1:9" ht="47.25">
      <c r="A477" s="43" t="s">
        <v>2597</v>
      </c>
      <c r="B477" s="41" t="s">
        <v>330</v>
      </c>
      <c r="C477" s="22" t="s">
        <v>329</v>
      </c>
      <c r="D477" s="46">
        <v>2</v>
      </c>
      <c r="E477" s="13" t="s">
        <v>106</v>
      </c>
      <c r="F477" s="29" t="s">
        <v>1670</v>
      </c>
      <c r="G477" s="15"/>
    </row>
    <row r="478" spans="1:9" ht="30">
      <c r="A478" s="43"/>
      <c r="B478" s="41"/>
      <c r="C478" s="22" t="s">
        <v>327</v>
      </c>
      <c r="D478" s="46">
        <v>2</v>
      </c>
      <c r="E478" s="13" t="s">
        <v>106</v>
      </c>
      <c r="F478" s="13"/>
      <c r="G478" s="15"/>
    </row>
    <row r="479" spans="1:9" ht="63">
      <c r="A479" s="43" t="s">
        <v>2596</v>
      </c>
      <c r="B479" s="41" t="s">
        <v>325</v>
      </c>
      <c r="C479" s="56" t="s">
        <v>324</v>
      </c>
      <c r="D479" s="46">
        <v>2</v>
      </c>
      <c r="E479" s="13" t="s">
        <v>106</v>
      </c>
      <c r="F479" s="44" t="s">
        <v>323</v>
      </c>
      <c r="G479" s="15"/>
    </row>
    <row r="480" spans="1:9" ht="31.5" hidden="1">
      <c r="A480" s="48" t="s">
        <v>322</v>
      </c>
      <c r="B480" s="37" t="s">
        <v>321</v>
      </c>
      <c r="C480" s="12"/>
      <c r="D480" s="12"/>
      <c r="E480" s="13"/>
      <c r="F480" s="12"/>
      <c r="G480" s="12"/>
    </row>
    <row r="481" spans="1:9" ht="40.15" customHeight="1">
      <c r="A481" s="322" t="s">
        <v>2595</v>
      </c>
      <c r="B481" s="952" t="s">
        <v>318</v>
      </c>
      <c r="C481" s="953"/>
      <c r="D481" s="953"/>
      <c r="E481" s="953"/>
      <c r="F481" s="953"/>
      <c r="G481" s="954"/>
      <c r="H481" s="11">
        <f>SUM(D482:D492)</f>
        <v>22</v>
      </c>
      <c r="I481" s="11">
        <f>COUNT(D482:D492)*2</f>
        <v>22</v>
      </c>
    </row>
    <row r="482" spans="1:9" ht="31.5">
      <c r="A482" s="43" t="s">
        <v>2594</v>
      </c>
      <c r="B482" s="41" t="s">
        <v>316</v>
      </c>
      <c r="C482" s="22" t="s">
        <v>315</v>
      </c>
      <c r="D482" s="15">
        <v>2</v>
      </c>
      <c r="E482" s="13" t="s">
        <v>156</v>
      </c>
      <c r="F482" s="21" t="s">
        <v>314</v>
      </c>
      <c r="G482" s="15"/>
    </row>
    <row r="483" spans="1:9" ht="30">
      <c r="A483" s="43" t="s">
        <v>2481</v>
      </c>
      <c r="B483" s="41"/>
      <c r="C483" s="22" t="s">
        <v>313</v>
      </c>
      <c r="D483" s="15">
        <v>2</v>
      </c>
      <c r="E483" s="13" t="s">
        <v>223</v>
      </c>
      <c r="F483" s="21" t="s">
        <v>312</v>
      </c>
      <c r="G483" s="15"/>
    </row>
    <row r="484" spans="1:9" ht="45">
      <c r="A484" s="43" t="s">
        <v>2481</v>
      </c>
      <c r="B484" s="41"/>
      <c r="C484" s="22" t="s">
        <v>311</v>
      </c>
      <c r="D484" s="15">
        <v>2</v>
      </c>
      <c r="E484" s="13" t="s">
        <v>223</v>
      </c>
      <c r="F484" s="21" t="s">
        <v>310</v>
      </c>
      <c r="G484" s="15"/>
    </row>
    <row r="485" spans="1:9" ht="30">
      <c r="A485" s="43" t="s">
        <v>2481</v>
      </c>
      <c r="B485" s="41"/>
      <c r="C485" s="22" t="s">
        <v>309</v>
      </c>
      <c r="D485" s="15">
        <v>2</v>
      </c>
      <c r="E485" s="13" t="s">
        <v>223</v>
      </c>
      <c r="F485" s="21" t="s">
        <v>308</v>
      </c>
      <c r="G485" s="15"/>
    </row>
    <row r="486" spans="1:9" ht="45">
      <c r="A486" s="43"/>
      <c r="B486" s="41"/>
      <c r="C486" s="22" t="s">
        <v>307</v>
      </c>
      <c r="D486" s="15">
        <v>2</v>
      </c>
      <c r="E486" s="13" t="s">
        <v>156</v>
      </c>
      <c r="F486" s="21" t="s">
        <v>306</v>
      </c>
      <c r="G486" s="15"/>
    </row>
    <row r="487" spans="1:9" ht="30">
      <c r="A487" s="43"/>
      <c r="B487" s="41"/>
      <c r="C487" s="54" t="s">
        <v>1495</v>
      </c>
      <c r="D487" s="15">
        <v>2</v>
      </c>
      <c r="E487" s="13" t="s">
        <v>156</v>
      </c>
      <c r="F487" s="24"/>
      <c r="G487" s="15"/>
    </row>
    <row r="488" spans="1:9" ht="60">
      <c r="A488" s="43"/>
      <c r="B488" s="41"/>
      <c r="C488" s="54" t="s">
        <v>1494</v>
      </c>
      <c r="D488" s="15">
        <v>2</v>
      </c>
      <c r="E488" s="13" t="s">
        <v>156</v>
      </c>
      <c r="F488" s="54"/>
      <c r="G488" s="15"/>
    </row>
    <row r="489" spans="1:9" ht="47.25">
      <c r="A489" s="43" t="s">
        <v>2593</v>
      </c>
      <c r="B489" s="41" t="s">
        <v>304</v>
      </c>
      <c r="C489" s="22" t="s">
        <v>303</v>
      </c>
      <c r="D489" s="15">
        <v>2</v>
      </c>
      <c r="E489" s="13" t="s">
        <v>110</v>
      </c>
      <c r="F489" s="21" t="s">
        <v>302</v>
      </c>
      <c r="G489" s="15"/>
    </row>
    <row r="490" spans="1:9" ht="30">
      <c r="A490" s="43" t="s">
        <v>2481</v>
      </c>
      <c r="B490" s="41"/>
      <c r="C490" s="22" t="s">
        <v>301</v>
      </c>
      <c r="D490" s="15">
        <v>2</v>
      </c>
      <c r="E490" s="13" t="s">
        <v>118</v>
      </c>
      <c r="F490" s="13"/>
      <c r="G490" s="15"/>
    </row>
    <row r="491" spans="1:9" ht="47.25">
      <c r="A491" s="43" t="s">
        <v>300</v>
      </c>
      <c r="B491" s="41" t="s">
        <v>299</v>
      </c>
      <c r="C491" s="22" t="s">
        <v>298</v>
      </c>
      <c r="D491" s="15">
        <v>2</v>
      </c>
      <c r="E491" s="13" t="s">
        <v>156</v>
      </c>
      <c r="F491" s="13"/>
      <c r="G491" s="15"/>
    </row>
    <row r="492" spans="1:9" ht="45">
      <c r="A492" s="43"/>
      <c r="B492" s="41"/>
      <c r="C492" s="16" t="s">
        <v>297</v>
      </c>
      <c r="D492" s="15">
        <v>2</v>
      </c>
      <c r="E492" s="13" t="s">
        <v>223</v>
      </c>
      <c r="F492" s="29" t="s">
        <v>296</v>
      </c>
      <c r="G492" s="228"/>
    </row>
    <row r="493" spans="1:9" ht="40.15" customHeight="1">
      <c r="A493" s="322" t="s">
        <v>2592</v>
      </c>
      <c r="B493" s="952" t="s">
        <v>294</v>
      </c>
      <c r="C493" s="953"/>
      <c r="D493" s="953"/>
      <c r="E493" s="953"/>
      <c r="F493" s="953"/>
      <c r="G493" s="954"/>
      <c r="H493" s="11">
        <f>SUM(D494:D498)</f>
        <v>10</v>
      </c>
      <c r="I493" s="11">
        <f>COUNT(D494:D498)*2</f>
        <v>10</v>
      </c>
    </row>
    <row r="494" spans="1:9" ht="47.25">
      <c r="A494" s="43" t="s">
        <v>2591</v>
      </c>
      <c r="B494" s="34" t="s">
        <v>292</v>
      </c>
      <c r="C494" s="16" t="s">
        <v>291</v>
      </c>
      <c r="D494" s="23">
        <v>2</v>
      </c>
      <c r="E494" s="13" t="s">
        <v>223</v>
      </c>
      <c r="F494" s="16" t="s">
        <v>2590</v>
      </c>
      <c r="G494" s="14"/>
    </row>
    <row r="495" spans="1:9" ht="15.75">
      <c r="A495" s="43" t="s">
        <v>2481</v>
      </c>
      <c r="B495" s="34"/>
      <c r="C495" s="16" t="s">
        <v>2589</v>
      </c>
      <c r="D495" s="23">
        <v>2</v>
      </c>
      <c r="E495" s="13" t="s">
        <v>223</v>
      </c>
      <c r="F495" s="16" t="s">
        <v>1746</v>
      </c>
      <c r="G495" s="14"/>
    </row>
    <row r="496" spans="1:9" ht="15.75">
      <c r="A496" s="43" t="s">
        <v>2481</v>
      </c>
      <c r="B496" s="34"/>
      <c r="C496" s="16" t="s">
        <v>290</v>
      </c>
      <c r="D496" s="23">
        <v>2</v>
      </c>
      <c r="E496" s="13" t="s">
        <v>223</v>
      </c>
      <c r="F496" s="24"/>
      <c r="G496" s="14"/>
    </row>
    <row r="497" spans="1:9" ht="31.5">
      <c r="A497" s="43" t="s">
        <v>2588</v>
      </c>
      <c r="B497" s="41" t="s">
        <v>288</v>
      </c>
      <c r="C497" s="29" t="s">
        <v>287</v>
      </c>
      <c r="D497" s="23">
        <v>2</v>
      </c>
      <c r="E497" s="13" t="s">
        <v>223</v>
      </c>
      <c r="F497" s="12"/>
      <c r="G497" s="14"/>
    </row>
    <row r="498" spans="1:9" ht="45">
      <c r="A498" s="43"/>
      <c r="B498" s="41"/>
      <c r="C498" s="29" t="s">
        <v>286</v>
      </c>
      <c r="D498" s="23">
        <v>2</v>
      </c>
      <c r="E498" s="13" t="s">
        <v>118</v>
      </c>
      <c r="F498" s="12"/>
      <c r="G498" s="14"/>
    </row>
    <row r="499" spans="1:9" ht="40.15" customHeight="1">
      <c r="A499" s="322" t="s">
        <v>2587</v>
      </c>
      <c r="B499" s="952" t="s">
        <v>284</v>
      </c>
      <c r="C499" s="953"/>
      <c r="D499" s="953"/>
      <c r="E499" s="953"/>
      <c r="F499" s="953"/>
      <c r="G499" s="954"/>
      <c r="H499" s="11">
        <f>SUM(D500:D505)</f>
        <v>12</v>
      </c>
      <c r="I499" s="11">
        <f>COUNT(D500:D505)*2</f>
        <v>12</v>
      </c>
    </row>
    <row r="500" spans="1:9" ht="75">
      <c r="A500" s="43" t="s">
        <v>2586</v>
      </c>
      <c r="B500" s="49" t="s">
        <v>2148</v>
      </c>
      <c r="C500" s="54" t="s">
        <v>281</v>
      </c>
      <c r="D500" s="23">
        <v>2</v>
      </c>
      <c r="E500" s="13" t="s">
        <v>110</v>
      </c>
      <c r="F500" s="21" t="s">
        <v>2585</v>
      </c>
      <c r="G500" s="14"/>
    </row>
    <row r="501" spans="1:9" ht="75">
      <c r="A501" s="43" t="s">
        <v>2481</v>
      </c>
      <c r="B501" s="49"/>
      <c r="C501" s="16" t="s">
        <v>2584</v>
      </c>
      <c r="D501" s="23">
        <v>2</v>
      </c>
      <c r="E501" s="13" t="s">
        <v>110</v>
      </c>
      <c r="F501" s="16" t="s">
        <v>2583</v>
      </c>
      <c r="G501" s="14"/>
    </row>
    <row r="502" spans="1:9" ht="30">
      <c r="A502" s="43"/>
      <c r="B502" s="49"/>
      <c r="C502" s="16" t="s">
        <v>277</v>
      </c>
      <c r="D502" s="23">
        <v>2</v>
      </c>
      <c r="E502" s="13" t="s">
        <v>110</v>
      </c>
      <c r="F502" s="24" t="s">
        <v>276</v>
      </c>
      <c r="G502" s="14"/>
    </row>
    <row r="503" spans="1:9" ht="45">
      <c r="A503" s="43"/>
      <c r="B503" s="49"/>
      <c r="C503" s="16" t="s">
        <v>275</v>
      </c>
      <c r="D503" s="23">
        <v>2</v>
      </c>
      <c r="E503" s="13" t="s">
        <v>110</v>
      </c>
      <c r="F503" s="29" t="s">
        <v>274</v>
      </c>
      <c r="G503" s="14"/>
    </row>
    <row r="504" spans="1:9" ht="30">
      <c r="A504" s="43"/>
      <c r="B504" s="49"/>
      <c r="C504" s="53" t="s">
        <v>271</v>
      </c>
      <c r="D504" s="23">
        <v>2</v>
      </c>
      <c r="E504" s="13" t="s">
        <v>110</v>
      </c>
      <c r="F504" s="21"/>
      <c r="G504" s="14"/>
    </row>
    <row r="505" spans="1:9" ht="60">
      <c r="A505" s="43" t="s">
        <v>2582</v>
      </c>
      <c r="B505" s="49" t="s">
        <v>269</v>
      </c>
      <c r="C505" s="52" t="s">
        <v>2581</v>
      </c>
      <c r="D505" s="23">
        <v>2</v>
      </c>
      <c r="E505" s="13" t="s">
        <v>110</v>
      </c>
      <c r="F505" s="16" t="s">
        <v>2580</v>
      </c>
      <c r="G505" s="14"/>
    </row>
    <row r="506" spans="1:9" ht="40.15" customHeight="1">
      <c r="A506" s="322" t="s">
        <v>2579</v>
      </c>
      <c r="B506" s="952" t="s">
        <v>262</v>
      </c>
      <c r="C506" s="953"/>
      <c r="D506" s="993"/>
      <c r="E506" s="953"/>
      <c r="F506" s="953"/>
      <c r="G506" s="994"/>
      <c r="H506" s="11">
        <f>SUM(D508:D514)</f>
        <v>14</v>
      </c>
      <c r="I506" s="11">
        <f>COUNT(D508:D514)*2</f>
        <v>14</v>
      </c>
    </row>
    <row r="507" spans="1:9" ht="45" hidden="1">
      <c r="A507" s="48" t="s">
        <v>261</v>
      </c>
      <c r="B507" s="16" t="s">
        <v>260</v>
      </c>
      <c r="C507" s="12"/>
      <c r="D507" s="12"/>
      <c r="E507" s="13"/>
      <c r="F507" s="12"/>
      <c r="G507" s="12"/>
    </row>
    <row r="508" spans="1:9" ht="60">
      <c r="A508" s="43" t="s">
        <v>2578</v>
      </c>
      <c r="B508" s="49" t="s">
        <v>254</v>
      </c>
      <c r="C508" s="22" t="s">
        <v>253</v>
      </c>
      <c r="D508" s="46">
        <v>2</v>
      </c>
      <c r="E508" s="13" t="s">
        <v>223</v>
      </c>
      <c r="F508" s="29" t="s">
        <v>1473</v>
      </c>
      <c r="G508" s="15"/>
    </row>
    <row r="509" spans="1:9" ht="30">
      <c r="A509" s="43" t="s">
        <v>2481</v>
      </c>
      <c r="B509" s="49"/>
      <c r="C509" s="22" t="s">
        <v>251</v>
      </c>
      <c r="D509" s="46">
        <v>2</v>
      </c>
      <c r="E509" s="13" t="s">
        <v>223</v>
      </c>
      <c r="F509" s="29" t="s">
        <v>250</v>
      </c>
      <c r="G509" s="15"/>
    </row>
    <row r="510" spans="1:9" ht="60">
      <c r="A510" s="43" t="s">
        <v>2577</v>
      </c>
      <c r="B510" s="49" t="s">
        <v>248</v>
      </c>
      <c r="C510" s="22" t="s">
        <v>247</v>
      </c>
      <c r="D510" s="46">
        <v>2</v>
      </c>
      <c r="E510" s="13" t="s">
        <v>106</v>
      </c>
      <c r="F510" s="13"/>
      <c r="G510" s="15"/>
    </row>
    <row r="511" spans="1:9" ht="30">
      <c r="A511" s="43"/>
      <c r="B511" s="49"/>
      <c r="C511" s="22" t="s">
        <v>246</v>
      </c>
      <c r="D511" s="46">
        <v>2</v>
      </c>
      <c r="E511" s="13" t="s">
        <v>106</v>
      </c>
      <c r="F511" s="13"/>
      <c r="G511" s="15"/>
    </row>
    <row r="512" spans="1:9" ht="45">
      <c r="A512" s="43"/>
      <c r="B512" s="49"/>
      <c r="C512" s="16" t="s">
        <v>245</v>
      </c>
      <c r="D512" s="46">
        <v>2</v>
      </c>
      <c r="E512" s="13" t="s">
        <v>106</v>
      </c>
      <c r="F512" s="13"/>
      <c r="G512" s="15"/>
    </row>
    <row r="513" spans="1:9" ht="30">
      <c r="A513" s="43"/>
      <c r="B513" s="49"/>
      <c r="C513" s="22" t="s">
        <v>244</v>
      </c>
      <c r="D513" s="46">
        <v>2</v>
      </c>
      <c r="E513" s="13" t="s">
        <v>223</v>
      </c>
      <c r="F513" s="29" t="s">
        <v>243</v>
      </c>
      <c r="G513" s="15"/>
    </row>
    <row r="514" spans="1:9" ht="45">
      <c r="A514" s="43"/>
      <c r="B514" s="49"/>
      <c r="C514" s="22" t="s">
        <v>242</v>
      </c>
      <c r="D514" s="46">
        <v>2</v>
      </c>
      <c r="E514" s="13" t="s">
        <v>223</v>
      </c>
      <c r="F514" s="29" t="s">
        <v>241</v>
      </c>
      <c r="G514" s="15"/>
    </row>
    <row r="515" spans="1:9" ht="30" hidden="1">
      <c r="A515" s="48" t="s">
        <v>240</v>
      </c>
      <c r="B515" s="16" t="s">
        <v>239</v>
      </c>
      <c r="C515" s="12"/>
      <c r="D515" s="12"/>
      <c r="E515" s="13"/>
      <c r="F515" s="12"/>
      <c r="G515" s="12"/>
    </row>
    <row r="516" spans="1:9" ht="30" hidden="1">
      <c r="A516" s="48" t="s">
        <v>238</v>
      </c>
      <c r="B516" s="16" t="s">
        <v>237</v>
      </c>
      <c r="C516" s="12"/>
      <c r="D516" s="12"/>
      <c r="E516" s="13"/>
      <c r="F516" s="12"/>
      <c r="G516" s="12"/>
    </row>
    <row r="517" spans="1:9" ht="40.15" customHeight="1">
      <c r="A517" s="322" t="s">
        <v>2576</v>
      </c>
      <c r="B517" s="952" t="s">
        <v>235</v>
      </c>
      <c r="C517" s="953"/>
      <c r="D517" s="953"/>
      <c r="E517" s="953"/>
      <c r="F517" s="953"/>
      <c r="G517" s="954"/>
      <c r="H517" s="11">
        <f>SUM(D518:D531)</f>
        <v>28</v>
      </c>
      <c r="I517" s="11">
        <f>COUNT(D518:D531)*2</f>
        <v>28</v>
      </c>
    </row>
    <row r="518" spans="1:9" ht="47.25">
      <c r="A518" s="43" t="s">
        <v>2575</v>
      </c>
      <c r="B518" s="34" t="s">
        <v>233</v>
      </c>
      <c r="C518" s="22" t="s">
        <v>232</v>
      </c>
      <c r="D518" s="675">
        <v>2</v>
      </c>
      <c r="E518" s="13" t="s">
        <v>156</v>
      </c>
      <c r="F518" s="54" t="s">
        <v>5229</v>
      </c>
      <c r="G518" s="15"/>
    </row>
    <row r="519" spans="1:9" ht="30">
      <c r="A519" s="43" t="s">
        <v>2481</v>
      </c>
      <c r="B519" s="34"/>
      <c r="C519" s="29" t="s">
        <v>5230</v>
      </c>
      <c r="D519" s="675">
        <v>2</v>
      </c>
      <c r="E519" s="13" t="s">
        <v>156</v>
      </c>
      <c r="F519" s="13"/>
      <c r="G519" s="15"/>
    </row>
    <row r="520" spans="1:9" ht="45">
      <c r="A520" s="43" t="s">
        <v>2481</v>
      </c>
      <c r="B520" s="34"/>
      <c r="C520" s="22" t="s">
        <v>231</v>
      </c>
      <c r="D520" s="675">
        <v>2</v>
      </c>
      <c r="E520" s="13" t="s">
        <v>223</v>
      </c>
      <c r="F520" s="13"/>
      <c r="G520" s="15"/>
    </row>
    <row r="521" spans="1:9" ht="45">
      <c r="A521" s="43" t="s">
        <v>2481</v>
      </c>
      <c r="B521" s="34"/>
      <c r="C521" s="22" t="s">
        <v>230</v>
      </c>
      <c r="D521" s="675">
        <v>2</v>
      </c>
      <c r="E521" s="13" t="s">
        <v>156</v>
      </c>
      <c r="F521" s="54" t="s">
        <v>5235</v>
      </c>
      <c r="G521" s="15"/>
    </row>
    <row r="522" spans="1:9" ht="30">
      <c r="A522" s="43"/>
      <c r="B522" s="34"/>
      <c r="C522" s="22" t="s">
        <v>229</v>
      </c>
      <c r="D522" s="675">
        <v>2</v>
      </c>
      <c r="E522" s="13" t="s">
        <v>156</v>
      </c>
      <c r="F522" s="13"/>
      <c r="G522" s="15"/>
    </row>
    <row r="523" spans="1:9" ht="31.5">
      <c r="A523" s="43" t="s">
        <v>2574</v>
      </c>
      <c r="B523" s="34" t="s">
        <v>227</v>
      </c>
      <c r="C523" s="22" t="s">
        <v>226</v>
      </c>
      <c r="D523" s="678">
        <v>2</v>
      </c>
      <c r="E523" s="281" t="s">
        <v>156</v>
      </c>
      <c r="F523" s="54" t="s">
        <v>5236</v>
      </c>
      <c r="G523" s="15"/>
    </row>
    <row r="524" spans="1:9" ht="135">
      <c r="A524" s="43" t="s">
        <v>2481</v>
      </c>
      <c r="B524" s="34"/>
      <c r="C524" s="22" t="s">
        <v>5237</v>
      </c>
      <c r="D524" s="310">
        <v>2</v>
      </c>
      <c r="E524" s="281" t="s">
        <v>156</v>
      </c>
      <c r="F524" s="54" t="s">
        <v>5238</v>
      </c>
      <c r="G524" s="15"/>
    </row>
    <row r="525" spans="1:9" ht="30">
      <c r="A525" s="43" t="s">
        <v>2481</v>
      </c>
      <c r="B525" s="34"/>
      <c r="C525" s="22" t="s">
        <v>224</v>
      </c>
      <c r="D525" s="310">
        <v>2</v>
      </c>
      <c r="E525" s="281" t="s">
        <v>110</v>
      </c>
      <c r="F525" s="54" t="s">
        <v>222</v>
      </c>
      <c r="G525" s="15"/>
    </row>
    <row r="526" spans="1:9" ht="45">
      <c r="A526" s="43" t="s">
        <v>2481</v>
      </c>
      <c r="B526" s="34"/>
      <c r="C526" s="22" t="s">
        <v>221</v>
      </c>
      <c r="D526" s="310">
        <v>2</v>
      </c>
      <c r="E526" s="281" t="s">
        <v>118</v>
      </c>
      <c r="F526" s="54" t="s">
        <v>220</v>
      </c>
      <c r="G526" s="15"/>
    </row>
    <row r="527" spans="1:9" ht="47.25">
      <c r="A527" s="43" t="s">
        <v>2573</v>
      </c>
      <c r="B527" s="34" t="s">
        <v>218</v>
      </c>
      <c r="C527" s="22" t="s">
        <v>1461</v>
      </c>
      <c r="D527" s="675">
        <v>2</v>
      </c>
      <c r="E527" s="45" t="s">
        <v>110</v>
      </c>
      <c r="F527" s="22"/>
      <c r="G527" s="15"/>
    </row>
    <row r="528" spans="1:9" ht="30">
      <c r="A528" s="43" t="s">
        <v>2481</v>
      </c>
      <c r="B528" s="12"/>
      <c r="C528" s="22" t="s">
        <v>2572</v>
      </c>
      <c r="D528" s="675">
        <v>2</v>
      </c>
      <c r="E528" s="45" t="s">
        <v>110</v>
      </c>
      <c r="F528" s="13"/>
      <c r="G528" s="15"/>
    </row>
    <row r="529" spans="1:9">
      <c r="A529" s="43" t="s">
        <v>2481</v>
      </c>
      <c r="B529" s="12"/>
      <c r="C529" s="9" t="s">
        <v>217</v>
      </c>
      <c r="D529" s="675">
        <v>2</v>
      </c>
      <c r="E529" s="13" t="s">
        <v>118</v>
      </c>
      <c r="F529" s="13"/>
      <c r="G529" s="15"/>
    </row>
    <row r="530" spans="1:9" ht="45">
      <c r="A530" s="43"/>
      <c r="B530" s="142"/>
      <c r="C530" s="22" t="s">
        <v>216</v>
      </c>
      <c r="D530" s="675">
        <v>2</v>
      </c>
      <c r="E530" s="13" t="s">
        <v>110</v>
      </c>
      <c r="F530" s="13"/>
      <c r="G530" s="15"/>
    </row>
    <row r="531" spans="1:9" ht="30">
      <c r="A531" s="43"/>
      <c r="B531" s="142"/>
      <c r="C531" s="42" t="s">
        <v>215</v>
      </c>
      <c r="D531" s="675">
        <v>2</v>
      </c>
      <c r="E531" s="13" t="s">
        <v>106</v>
      </c>
      <c r="F531" s="13"/>
      <c r="G531" s="15"/>
    </row>
    <row r="532" spans="1:9" ht="21">
      <c r="A532" s="111" t="s">
        <v>2481</v>
      </c>
      <c r="B532" s="983" t="s">
        <v>214</v>
      </c>
      <c r="C532" s="984"/>
      <c r="D532" s="984"/>
      <c r="E532" s="984"/>
      <c r="F532" s="984"/>
      <c r="G532" s="985"/>
      <c r="H532" s="11">
        <f>H533+H536+H541+H550+H565+H569+H575+H580+H584+H591</f>
        <v>80</v>
      </c>
      <c r="I532" s="11">
        <f>I533+I536+I541+I550+I565+I569+I575+I580+I584+I591</f>
        <v>80</v>
      </c>
    </row>
    <row r="533" spans="1:9" ht="40.15" customHeight="1">
      <c r="A533" s="322" t="s">
        <v>2571</v>
      </c>
      <c r="B533" s="952" t="s">
        <v>212</v>
      </c>
      <c r="C533" s="953"/>
      <c r="D533" s="953"/>
      <c r="E533" s="953"/>
      <c r="F533" s="953"/>
      <c r="G533" s="954"/>
      <c r="H533" s="11">
        <f>SUM(D534)</f>
        <v>2</v>
      </c>
      <c r="I533" s="11">
        <f>COUNT(D534)*2</f>
        <v>2</v>
      </c>
    </row>
    <row r="534" spans="1:9" ht="63">
      <c r="A534" s="27" t="s">
        <v>2570</v>
      </c>
      <c r="B534" s="41" t="s">
        <v>210</v>
      </c>
      <c r="C534" s="40" t="s">
        <v>209</v>
      </c>
      <c r="D534" s="23">
        <v>2</v>
      </c>
      <c r="E534" s="25" t="s">
        <v>106</v>
      </c>
      <c r="F534" s="24"/>
      <c r="G534" s="23"/>
    </row>
    <row r="535" spans="1:9" ht="30" hidden="1">
      <c r="A535" s="39" t="s">
        <v>208</v>
      </c>
      <c r="B535" s="16" t="s">
        <v>207</v>
      </c>
      <c r="C535" s="24"/>
      <c r="D535" s="24"/>
      <c r="E535" s="25"/>
      <c r="F535" s="24"/>
      <c r="G535" s="24"/>
    </row>
    <row r="536" spans="1:9" ht="40.15" customHeight="1">
      <c r="A536" s="322" t="s">
        <v>206</v>
      </c>
      <c r="B536" s="952" t="s">
        <v>205</v>
      </c>
      <c r="C536" s="953"/>
      <c r="D536" s="953"/>
      <c r="E536" s="953"/>
      <c r="F536" s="953"/>
      <c r="G536" s="954"/>
      <c r="H536" s="11">
        <f>SUM(D537:D538)</f>
        <v>4</v>
      </c>
      <c r="I536" s="11">
        <f>COUNT(D537:D538)*2</f>
        <v>4</v>
      </c>
    </row>
    <row r="537" spans="1:9" ht="45">
      <c r="A537" s="27" t="s">
        <v>204</v>
      </c>
      <c r="B537" s="34" t="s">
        <v>203</v>
      </c>
      <c r="C537" s="21" t="s">
        <v>2569</v>
      </c>
      <c r="D537" s="23">
        <v>2</v>
      </c>
      <c r="E537" s="25" t="s">
        <v>49</v>
      </c>
      <c r="F537" s="24"/>
      <c r="G537" s="23"/>
    </row>
    <row r="538" spans="1:9" ht="30">
      <c r="A538" s="27"/>
      <c r="B538" s="34"/>
      <c r="C538" s="21" t="s">
        <v>2568</v>
      </c>
      <c r="D538" s="23">
        <v>2</v>
      </c>
      <c r="E538" s="25" t="s">
        <v>49</v>
      </c>
      <c r="F538" s="24"/>
      <c r="G538" s="23"/>
    </row>
    <row r="539" spans="1:9" ht="47.25" hidden="1">
      <c r="A539" s="39" t="s">
        <v>201</v>
      </c>
      <c r="B539" s="34" t="s">
        <v>200</v>
      </c>
      <c r="C539" s="24"/>
      <c r="D539" s="24"/>
      <c r="E539" s="25"/>
      <c r="F539" s="24"/>
      <c r="G539" s="24"/>
    </row>
    <row r="540" spans="1:9" ht="47.25" hidden="1">
      <c r="A540" s="39" t="s">
        <v>199</v>
      </c>
      <c r="B540" s="34" t="s">
        <v>198</v>
      </c>
      <c r="C540" s="24"/>
      <c r="D540" s="24"/>
      <c r="E540" s="25"/>
      <c r="F540" s="24"/>
      <c r="G540" s="24"/>
    </row>
    <row r="541" spans="1:9" ht="40.15" customHeight="1">
      <c r="A541" s="322" t="s">
        <v>2567</v>
      </c>
      <c r="B541" s="952" t="s">
        <v>196</v>
      </c>
      <c r="C541" s="953"/>
      <c r="D541" s="953"/>
      <c r="E541" s="953"/>
      <c r="F541" s="953"/>
      <c r="G541" s="954"/>
      <c r="H541" s="11">
        <f>SUM(D542:D549)</f>
        <v>16</v>
      </c>
      <c r="I541" s="11">
        <f>COUNT(D542:D549)*2</f>
        <v>16</v>
      </c>
    </row>
    <row r="542" spans="1:9" ht="47.25">
      <c r="A542" s="18" t="s">
        <v>2566</v>
      </c>
      <c r="B542" s="34" t="s">
        <v>194</v>
      </c>
      <c r="C542" s="35" t="s">
        <v>2565</v>
      </c>
      <c r="D542" s="23">
        <v>2</v>
      </c>
      <c r="E542" s="25" t="s">
        <v>106</v>
      </c>
      <c r="F542" s="24"/>
      <c r="G542" s="23"/>
    </row>
    <row r="543" spans="1:9" ht="30">
      <c r="A543" s="18" t="s">
        <v>2481</v>
      </c>
      <c r="B543" s="34"/>
      <c r="C543" s="35" t="s">
        <v>2564</v>
      </c>
      <c r="D543" s="23">
        <v>2</v>
      </c>
      <c r="E543" s="25" t="s">
        <v>106</v>
      </c>
      <c r="F543" s="24"/>
      <c r="G543" s="23"/>
    </row>
    <row r="544" spans="1:9" ht="30">
      <c r="A544" s="18"/>
      <c r="B544" s="34"/>
      <c r="C544" s="35" t="s">
        <v>2563</v>
      </c>
      <c r="D544" s="23">
        <v>2</v>
      </c>
      <c r="E544" s="25" t="s">
        <v>106</v>
      </c>
      <c r="F544" s="24"/>
      <c r="G544" s="23"/>
    </row>
    <row r="545" spans="1:9" ht="30">
      <c r="A545" s="18"/>
      <c r="B545" s="34"/>
      <c r="C545" s="35" t="s">
        <v>2562</v>
      </c>
      <c r="D545" s="23">
        <v>2</v>
      </c>
      <c r="E545" s="25" t="s">
        <v>106</v>
      </c>
      <c r="F545" s="24"/>
      <c r="G545" s="23"/>
    </row>
    <row r="546" spans="1:9" ht="47.25">
      <c r="A546" s="18" t="s">
        <v>2561</v>
      </c>
      <c r="B546" s="34" t="s">
        <v>190</v>
      </c>
      <c r="C546" s="21" t="s">
        <v>2560</v>
      </c>
      <c r="D546" s="23">
        <v>2</v>
      </c>
      <c r="E546" s="25" t="s">
        <v>106</v>
      </c>
      <c r="F546" s="21" t="s">
        <v>2559</v>
      </c>
      <c r="G546" s="23"/>
    </row>
    <row r="547" spans="1:9" ht="75">
      <c r="A547" s="18" t="s">
        <v>2481</v>
      </c>
      <c r="B547" s="34"/>
      <c r="C547" s="35" t="s">
        <v>2558</v>
      </c>
      <c r="D547" s="23">
        <v>2</v>
      </c>
      <c r="E547" s="25" t="s">
        <v>106</v>
      </c>
      <c r="F547" s="21" t="s">
        <v>2557</v>
      </c>
      <c r="G547" s="23"/>
    </row>
    <row r="548" spans="1:9" ht="63">
      <c r="A548" s="18" t="s">
        <v>2556</v>
      </c>
      <c r="B548" s="37" t="s">
        <v>187</v>
      </c>
      <c r="C548" s="34" t="s">
        <v>186</v>
      </c>
      <c r="D548" s="23">
        <v>2</v>
      </c>
      <c r="E548" s="25" t="s">
        <v>106</v>
      </c>
      <c r="F548" s="24"/>
      <c r="G548" s="23"/>
    </row>
    <row r="549" spans="1:9" ht="47.25">
      <c r="A549" s="18" t="s">
        <v>2481</v>
      </c>
      <c r="B549" s="24"/>
      <c r="C549" s="34" t="s">
        <v>185</v>
      </c>
      <c r="D549" s="23">
        <v>2</v>
      </c>
      <c r="E549" s="25" t="s">
        <v>118</v>
      </c>
      <c r="F549" s="24"/>
      <c r="G549" s="23"/>
    </row>
    <row r="550" spans="1:9" ht="40.15" customHeight="1">
      <c r="A550" s="322" t="s">
        <v>2555</v>
      </c>
      <c r="B550" s="952" t="s">
        <v>183</v>
      </c>
      <c r="C550" s="953"/>
      <c r="D550" s="953"/>
      <c r="E550" s="953"/>
      <c r="F550" s="953"/>
      <c r="G550" s="954"/>
      <c r="H550" s="11">
        <f>SUM(D551:D564)</f>
        <v>28</v>
      </c>
      <c r="I550" s="11">
        <f>COUNT(D551:D564)*2</f>
        <v>28</v>
      </c>
    </row>
    <row r="551" spans="1:9" ht="47.25">
      <c r="A551" s="18" t="s">
        <v>2554</v>
      </c>
      <c r="B551" s="34" t="s">
        <v>181</v>
      </c>
      <c r="C551" s="31" t="s">
        <v>180</v>
      </c>
      <c r="D551" s="23">
        <v>2</v>
      </c>
      <c r="E551" s="25" t="s">
        <v>49</v>
      </c>
      <c r="F551" s="24"/>
      <c r="G551" s="23"/>
    </row>
    <row r="552" spans="1:9" ht="30">
      <c r="A552" s="111" t="s">
        <v>2481</v>
      </c>
      <c r="B552" s="34"/>
      <c r="C552" s="22" t="s">
        <v>179</v>
      </c>
      <c r="D552" s="23">
        <v>2</v>
      </c>
      <c r="E552" s="25" t="s">
        <v>178</v>
      </c>
      <c r="F552" s="24"/>
      <c r="G552" s="23"/>
    </row>
    <row r="553" spans="1:9" ht="60">
      <c r="A553" s="18" t="s">
        <v>2553</v>
      </c>
      <c r="B553" s="34" t="s">
        <v>176</v>
      </c>
      <c r="C553" s="21" t="s">
        <v>2552</v>
      </c>
      <c r="D553" s="23">
        <v>2</v>
      </c>
      <c r="E553" s="25" t="s">
        <v>49</v>
      </c>
      <c r="F553" s="24"/>
      <c r="G553" s="23"/>
    </row>
    <row r="554" spans="1:9" ht="45">
      <c r="A554" s="18" t="s">
        <v>2481</v>
      </c>
      <c r="B554" s="34"/>
      <c r="C554" s="21" t="s">
        <v>2551</v>
      </c>
      <c r="D554" s="23">
        <v>2</v>
      </c>
      <c r="E554" s="25" t="s">
        <v>49</v>
      </c>
      <c r="F554" s="24"/>
      <c r="G554" s="23"/>
    </row>
    <row r="555" spans="1:9" ht="45">
      <c r="A555" s="18" t="s">
        <v>2481</v>
      </c>
      <c r="B555" s="34"/>
      <c r="C555" s="35" t="s">
        <v>2550</v>
      </c>
      <c r="D555" s="23">
        <v>2</v>
      </c>
      <c r="E555" s="25" t="s">
        <v>49</v>
      </c>
      <c r="F555" s="24"/>
      <c r="G555" s="23"/>
    </row>
    <row r="556" spans="1:9" ht="60">
      <c r="A556" s="18" t="s">
        <v>2481</v>
      </c>
      <c r="B556" s="34"/>
      <c r="C556" s="21" t="s">
        <v>2549</v>
      </c>
      <c r="D556" s="23">
        <v>2</v>
      </c>
      <c r="E556" s="25" t="s">
        <v>49</v>
      </c>
      <c r="F556" s="24"/>
      <c r="G556" s="23"/>
    </row>
    <row r="557" spans="1:9" ht="45">
      <c r="A557" s="18" t="s">
        <v>2481</v>
      </c>
      <c r="B557" s="34"/>
      <c r="C557" s="35" t="s">
        <v>2548</v>
      </c>
      <c r="D557" s="23">
        <v>2</v>
      </c>
      <c r="E557" s="25" t="s">
        <v>49</v>
      </c>
      <c r="F557" s="24"/>
      <c r="G557" s="23"/>
    </row>
    <row r="558" spans="1:9" ht="45">
      <c r="A558" s="18" t="s">
        <v>2481</v>
      </c>
      <c r="B558" s="34"/>
      <c r="C558" s="21" t="s">
        <v>2547</v>
      </c>
      <c r="D558" s="23">
        <v>2</v>
      </c>
      <c r="E558" s="25" t="s">
        <v>49</v>
      </c>
      <c r="F558" s="24"/>
      <c r="G558" s="23"/>
    </row>
    <row r="559" spans="1:9" ht="45">
      <c r="A559" s="18" t="s">
        <v>2481</v>
      </c>
      <c r="B559" s="34"/>
      <c r="C559" s="21" t="s">
        <v>2546</v>
      </c>
      <c r="D559" s="23">
        <v>2</v>
      </c>
      <c r="E559" s="25" t="s">
        <v>49</v>
      </c>
      <c r="F559" s="24"/>
      <c r="G559" s="23"/>
    </row>
    <row r="560" spans="1:9" ht="45">
      <c r="A560" s="18" t="s">
        <v>2481</v>
      </c>
      <c r="B560" s="34"/>
      <c r="C560" s="21" t="s">
        <v>2545</v>
      </c>
      <c r="D560" s="23">
        <v>2</v>
      </c>
      <c r="E560" s="25" t="s">
        <v>49</v>
      </c>
      <c r="F560" s="24"/>
      <c r="G560" s="23"/>
    </row>
    <row r="561" spans="1:9" ht="90">
      <c r="A561" s="18" t="s">
        <v>2481</v>
      </c>
      <c r="B561" s="34"/>
      <c r="C561" s="21" t="s">
        <v>2544</v>
      </c>
      <c r="D561" s="23">
        <v>2</v>
      </c>
      <c r="E561" s="25" t="s">
        <v>49</v>
      </c>
      <c r="F561" s="24"/>
      <c r="G561" s="23"/>
    </row>
    <row r="562" spans="1:9" ht="60">
      <c r="A562" s="18" t="s">
        <v>2481</v>
      </c>
      <c r="B562" s="34"/>
      <c r="C562" s="21" t="s">
        <v>2543</v>
      </c>
      <c r="D562" s="23">
        <v>2</v>
      </c>
      <c r="E562" s="25" t="s">
        <v>49</v>
      </c>
      <c r="F562" s="24"/>
      <c r="G562" s="23"/>
    </row>
    <row r="563" spans="1:9" ht="47.25">
      <c r="A563" s="18" t="s">
        <v>2542</v>
      </c>
      <c r="B563" s="34" t="s">
        <v>161</v>
      </c>
      <c r="C563" s="21" t="s">
        <v>1661</v>
      </c>
      <c r="D563" s="23">
        <v>2</v>
      </c>
      <c r="E563" s="25" t="s">
        <v>106</v>
      </c>
      <c r="F563" s="24"/>
      <c r="G563" s="23"/>
    </row>
    <row r="564" spans="1:9" ht="75">
      <c r="A564" s="18" t="s">
        <v>2541</v>
      </c>
      <c r="B564" s="34" t="s">
        <v>158</v>
      </c>
      <c r="C564" s="35" t="s">
        <v>157</v>
      </c>
      <c r="D564" s="23">
        <v>2</v>
      </c>
      <c r="E564" s="25" t="s">
        <v>156</v>
      </c>
      <c r="F564" s="16" t="s">
        <v>2540</v>
      </c>
      <c r="G564" s="23"/>
    </row>
    <row r="565" spans="1:9" ht="40.15" customHeight="1">
      <c r="A565" s="322" t="s">
        <v>2539</v>
      </c>
      <c r="B565" s="952" t="s">
        <v>153</v>
      </c>
      <c r="C565" s="986"/>
      <c r="D565" s="953"/>
      <c r="E565" s="953"/>
      <c r="F565" s="986"/>
      <c r="G565" s="954"/>
      <c r="H565" s="11">
        <f>SUM(D566:D568)</f>
        <v>6</v>
      </c>
      <c r="I565" s="11">
        <f>COUNT(D566:D568)*2</f>
        <v>6</v>
      </c>
    </row>
    <row r="566" spans="1:9" ht="31.5">
      <c r="A566" s="18" t="s">
        <v>2538</v>
      </c>
      <c r="B566" s="34" t="s">
        <v>151</v>
      </c>
      <c r="C566" s="21" t="s">
        <v>150</v>
      </c>
      <c r="D566" s="23">
        <v>2</v>
      </c>
      <c r="E566" s="25" t="s">
        <v>106</v>
      </c>
      <c r="F566" s="24"/>
      <c r="G566" s="23"/>
    </row>
    <row r="567" spans="1:9" ht="47.25">
      <c r="A567" s="18" t="s">
        <v>2537</v>
      </c>
      <c r="B567" s="34" t="s">
        <v>148</v>
      </c>
      <c r="C567" s="29" t="s">
        <v>147</v>
      </c>
      <c r="D567" s="23">
        <v>2</v>
      </c>
      <c r="E567" s="25" t="s">
        <v>106</v>
      </c>
      <c r="F567" s="24"/>
      <c r="G567" s="23"/>
    </row>
    <row r="568" spans="1:9" ht="31.5">
      <c r="A568" s="18" t="s">
        <v>2536</v>
      </c>
      <c r="B568" s="34" t="s">
        <v>145</v>
      </c>
      <c r="C568" s="22" t="s">
        <v>144</v>
      </c>
      <c r="D568" s="23">
        <v>2</v>
      </c>
      <c r="E568" s="25" t="s">
        <v>106</v>
      </c>
      <c r="F568" s="24"/>
      <c r="G568" s="23"/>
    </row>
    <row r="569" spans="1:9" ht="40.15" customHeight="1">
      <c r="A569" s="322" t="s">
        <v>2535</v>
      </c>
      <c r="B569" s="987" t="s">
        <v>142</v>
      </c>
      <c r="C569" s="988"/>
      <c r="D569" s="988"/>
      <c r="E569" s="988"/>
      <c r="F569" s="988"/>
      <c r="G569" s="989"/>
      <c r="H569" s="11">
        <f>SUM(D570:D574)</f>
        <v>10</v>
      </c>
      <c r="I569" s="11">
        <f>COUNT(D570:D574)*2</f>
        <v>10</v>
      </c>
    </row>
    <row r="570" spans="1:9" ht="31.5">
      <c r="A570" s="18" t="s">
        <v>2534</v>
      </c>
      <c r="B570" s="28" t="s">
        <v>140</v>
      </c>
      <c r="C570" s="29" t="s">
        <v>139</v>
      </c>
      <c r="D570" s="23">
        <v>2</v>
      </c>
      <c r="E570" s="25" t="s">
        <v>120</v>
      </c>
      <c r="F570" s="24"/>
      <c r="G570" s="23"/>
    </row>
    <row r="571" spans="1:9" ht="47.25">
      <c r="A571" s="18" t="s">
        <v>2533</v>
      </c>
      <c r="B571" s="28" t="s">
        <v>137</v>
      </c>
      <c r="C571" s="44" t="s">
        <v>2532</v>
      </c>
      <c r="D571" s="23">
        <v>2</v>
      </c>
      <c r="E571" s="25" t="s">
        <v>120</v>
      </c>
      <c r="F571" s="24"/>
      <c r="G571" s="23"/>
    </row>
    <row r="572" spans="1:9" ht="47.25">
      <c r="A572" s="18" t="s">
        <v>2531</v>
      </c>
      <c r="B572" s="32" t="s">
        <v>133</v>
      </c>
      <c r="C572" s="31" t="s">
        <v>132</v>
      </c>
      <c r="D572" s="23">
        <v>2</v>
      </c>
      <c r="E572" s="25" t="s">
        <v>120</v>
      </c>
      <c r="F572" s="24"/>
      <c r="G572" s="23"/>
    </row>
    <row r="573" spans="1:9" ht="47.25">
      <c r="A573" s="18" t="s">
        <v>2530</v>
      </c>
      <c r="B573" s="28" t="s">
        <v>130</v>
      </c>
      <c r="C573" s="35" t="s">
        <v>129</v>
      </c>
      <c r="D573" s="23">
        <v>2</v>
      </c>
      <c r="E573" s="25" t="s">
        <v>120</v>
      </c>
      <c r="F573" s="24"/>
      <c r="G573" s="23"/>
    </row>
    <row r="574" spans="1:9" ht="63">
      <c r="A574" s="18" t="s">
        <v>2529</v>
      </c>
      <c r="B574" s="28" t="s">
        <v>127</v>
      </c>
      <c r="C574" s="29" t="s">
        <v>126</v>
      </c>
      <c r="D574" s="23">
        <v>2</v>
      </c>
      <c r="E574" s="25" t="s">
        <v>120</v>
      </c>
      <c r="F574" s="24"/>
      <c r="G574" s="23"/>
    </row>
    <row r="575" spans="1:9" ht="40.15" customHeight="1">
      <c r="A575" s="322" t="s">
        <v>2528</v>
      </c>
      <c r="B575" s="704" t="s">
        <v>5134</v>
      </c>
      <c r="C575" s="705"/>
      <c r="D575" s="738"/>
      <c r="E575" s="705"/>
      <c r="F575" s="705"/>
      <c r="G575" s="706"/>
      <c r="H575" s="11">
        <f>SUM(D577:D579)</f>
        <v>6</v>
      </c>
      <c r="I575" s="11">
        <f>COUNT(D577:D579)*2</f>
        <v>6</v>
      </c>
    </row>
    <row r="576" spans="1:9" ht="31.5" hidden="1">
      <c r="A576" s="20" t="s">
        <v>123</v>
      </c>
      <c r="B576" s="28" t="s">
        <v>122</v>
      </c>
      <c r="C576" s="24"/>
      <c r="D576" s="24"/>
      <c r="E576" s="25"/>
      <c r="F576" s="24"/>
      <c r="G576" s="24"/>
    </row>
    <row r="577" spans="1:9" ht="120">
      <c r="A577" s="298" t="s">
        <v>117</v>
      </c>
      <c r="B577" s="29" t="s">
        <v>5144</v>
      </c>
      <c r="C577" s="29" t="s">
        <v>5145</v>
      </c>
      <c r="D577" s="674">
        <v>2</v>
      </c>
      <c r="E577" s="25" t="s">
        <v>106</v>
      </c>
      <c r="F577" s="663" t="s">
        <v>5146</v>
      </c>
      <c r="G577" s="36"/>
    </row>
    <row r="578" spans="1:9" ht="90">
      <c r="A578" s="298" t="s">
        <v>5147</v>
      </c>
      <c r="B578" s="29" t="s">
        <v>5148</v>
      </c>
      <c r="C578" s="29" t="s">
        <v>5149</v>
      </c>
      <c r="D578" s="674">
        <v>2</v>
      </c>
      <c r="E578" s="25" t="s">
        <v>106</v>
      </c>
      <c r="F578" s="663" t="s">
        <v>5150</v>
      </c>
      <c r="G578" s="36"/>
    </row>
    <row r="579" spans="1:9" ht="120">
      <c r="A579" s="298" t="s">
        <v>5155</v>
      </c>
      <c r="B579" s="29" t="s">
        <v>5156</v>
      </c>
      <c r="C579" s="29" t="s">
        <v>5157</v>
      </c>
      <c r="D579" s="674">
        <v>2</v>
      </c>
      <c r="E579" s="25" t="s">
        <v>106</v>
      </c>
      <c r="F579" s="663" t="s">
        <v>5158</v>
      </c>
      <c r="G579" s="36"/>
    </row>
    <row r="580" spans="1:9" ht="40.15" customHeight="1">
      <c r="A580" s="322" t="s">
        <v>2525</v>
      </c>
      <c r="B580" s="952" t="s">
        <v>115</v>
      </c>
      <c r="C580" s="953"/>
      <c r="D580" s="953"/>
      <c r="E580" s="953"/>
      <c r="F580" s="953"/>
      <c r="G580" s="954"/>
      <c r="H580" s="11">
        <f>SUM(D581:D583)</f>
        <v>6</v>
      </c>
      <c r="I580" s="11">
        <f>COUNT(D581:D583)*2</f>
        <v>6</v>
      </c>
    </row>
    <row r="581" spans="1:9" ht="31.5">
      <c r="A581" s="18" t="s">
        <v>2524</v>
      </c>
      <c r="B581" s="112" t="s">
        <v>113</v>
      </c>
      <c r="C581" s="69" t="s">
        <v>5242</v>
      </c>
      <c r="D581" s="517">
        <v>2</v>
      </c>
      <c r="E581" s="124" t="s">
        <v>106</v>
      </c>
      <c r="F581" s="124" t="s">
        <v>5243</v>
      </c>
      <c r="G581" s="36"/>
    </row>
    <row r="582" spans="1:9" ht="30">
      <c r="A582" s="111" t="s">
        <v>2481</v>
      </c>
      <c r="B582" s="112"/>
      <c r="C582" s="69" t="s">
        <v>5258</v>
      </c>
      <c r="D582" s="517">
        <v>2</v>
      </c>
      <c r="E582" s="124" t="s">
        <v>110</v>
      </c>
      <c r="F582" s="124" t="s">
        <v>5259</v>
      </c>
      <c r="G582" s="36"/>
    </row>
    <row r="583" spans="1:9" ht="31.5">
      <c r="A583" s="18" t="s">
        <v>2523</v>
      </c>
      <c r="B583" s="112" t="s">
        <v>107</v>
      </c>
      <c r="C583" s="124" t="s">
        <v>5313</v>
      </c>
      <c r="D583" s="517">
        <v>2</v>
      </c>
      <c r="E583" s="606" t="s">
        <v>106</v>
      </c>
      <c r="F583" s="69" t="s">
        <v>5260</v>
      </c>
      <c r="G583" s="36"/>
    </row>
    <row r="584" spans="1:9" ht="15.75" hidden="1">
      <c r="A584" s="611" t="s">
        <v>5160</v>
      </c>
      <c r="B584" s="1007" t="s">
        <v>5244</v>
      </c>
      <c r="C584" s="1008"/>
      <c r="D584" s="1008"/>
      <c r="E584" s="1008"/>
      <c r="F584" s="1008"/>
      <c r="G584" s="1009"/>
      <c r="H584" s="509">
        <f>SUM(D585:D590)</f>
        <v>0</v>
      </c>
      <c r="I584" s="509">
        <f>COUNT(D585:D590)*2</f>
        <v>0</v>
      </c>
    </row>
    <row r="585" spans="1:9" ht="45" hidden="1">
      <c r="A585" s="611" t="s">
        <v>5162</v>
      </c>
      <c r="B585" s="21" t="s">
        <v>5163</v>
      </c>
      <c r="C585" s="21"/>
      <c r="D585" s="21"/>
      <c r="E585" s="21"/>
      <c r="F585" s="21"/>
      <c r="G585" s="21"/>
      <c r="H585" s="509"/>
      <c r="I585" s="509"/>
    </row>
    <row r="586" spans="1:9" ht="60" hidden="1">
      <c r="A586" s="611" t="s">
        <v>5166</v>
      </c>
      <c r="B586" s="21" t="s">
        <v>5167</v>
      </c>
      <c r="C586" s="21"/>
      <c r="D586" s="21"/>
      <c r="E586" s="21"/>
      <c r="F586" s="21"/>
      <c r="G586" s="21"/>
      <c r="H586" s="509"/>
      <c r="I586" s="509"/>
    </row>
    <row r="587" spans="1:9" ht="60" hidden="1">
      <c r="A587" s="611" t="s">
        <v>5170</v>
      </c>
      <c r="B587" s="21" t="s">
        <v>5171</v>
      </c>
      <c r="C587" s="21"/>
      <c r="D587" s="21"/>
      <c r="E587" s="21"/>
      <c r="F587" s="21"/>
      <c r="G587" s="21"/>
      <c r="H587" s="509"/>
      <c r="I587" s="509"/>
    </row>
    <row r="588" spans="1:9" ht="75" hidden="1">
      <c r="A588" s="611" t="s">
        <v>5174</v>
      </c>
      <c r="B588" s="21" t="s">
        <v>5175</v>
      </c>
      <c r="C588" s="21"/>
      <c r="D588" s="21"/>
      <c r="E588" s="21"/>
      <c r="F588" s="21"/>
      <c r="G588" s="21"/>
      <c r="H588" s="509"/>
      <c r="I588" s="509"/>
    </row>
    <row r="589" spans="1:9" ht="30" hidden="1">
      <c r="A589" s="611" t="s">
        <v>5178</v>
      </c>
      <c r="B589" s="21" t="s">
        <v>5179</v>
      </c>
      <c r="C589" s="21"/>
      <c r="D589" s="21"/>
      <c r="E589" s="21"/>
      <c r="F589" s="21"/>
      <c r="G589" s="21"/>
      <c r="H589" s="509"/>
      <c r="I589" s="509"/>
    </row>
    <row r="590" spans="1:9" ht="30" hidden="1">
      <c r="A590" s="611" t="s">
        <v>5182</v>
      </c>
      <c r="B590" s="21" t="s">
        <v>5183</v>
      </c>
      <c r="C590" s="21"/>
      <c r="D590" s="21"/>
      <c r="E590" s="21"/>
      <c r="F590" s="21"/>
      <c r="G590" s="21"/>
      <c r="H590" s="509"/>
      <c r="I590" s="509"/>
    </row>
    <row r="591" spans="1:9" ht="15.75">
      <c r="A591" s="482" t="s">
        <v>5186</v>
      </c>
      <c r="B591" s="761" t="s">
        <v>5187</v>
      </c>
      <c r="C591" s="762"/>
      <c r="D591" s="762"/>
      <c r="E591" s="762"/>
      <c r="F591" s="762"/>
      <c r="G591" s="829"/>
      <c r="H591" s="11">
        <f>SUM(D592:D601)</f>
        <v>2</v>
      </c>
      <c r="I591" s="11">
        <f>COUNT(D592:D601)*2</f>
        <v>2</v>
      </c>
    </row>
    <row r="592" spans="1:9" ht="75" hidden="1">
      <c r="A592" s="611" t="s">
        <v>5245</v>
      </c>
      <c r="B592" s="21" t="s">
        <v>5189</v>
      </c>
      <c r="C592" s="630"/>
      <c r="D592" s="630"/>
      <c r="E592" s="630"/>
      <c r="F592" s="630"/>
      <c r="G592" s="630"/>
      <c r="H592" s="509"/>
      <c r="I592" s="509"/>
    </row>
    <row r="593" spans="1:9" ht="60" hidden="1">
      <c r="A593" s="611" t="s">
        <v>5246</v>
      </c>
      <c r="B593" s="21" t="s">
        <v>5193</v>
      </c>
      <c r="C593" s="630"/>
      <c r="D593" s="630"/>
      <c r="E593" s="630"/>
      <c r="F593" s="630"/>
      <c r="G593" s="630"/>
      <c r="H593" s="509"/>
      <c r="I593" s="509"/>
    </row>
    <row r="594" spans="1:9" ht="60" hidden="1">
      <c r="A594" s="611" t="s">
        <v>5247</v>
      </c>
      <c r="B594" s="21" t="s">
        <v>5197</v>
      </c>
      <c r="C594" s="630"/>
      <c r="D594" s="630"/>
      <c r="E594" s="630"/>
      <c r="F594" s="630"/>
      <c r="G594" s="630"/>
      <c r="H594" s="509"/>
      <c r="I594" s="509"/>
    </row>
    <row r="595" spans="1:9" ht="45" hidden="1">
      <c r="A595" s="611" t="s">
        <v>5248</v>
      </c>
      <c r="B595" s="21" t="s">
        <v>5201</v>
      </c>
      <c r="C595" s="630"/>
      <c r="D595" s="630"/>
      <c r="E595" s="630"/>
      <c r="F595" s="630"/>
      <c r="G595" s="630"/>
      <c r="H595" s="509"/>
      <c r="I595" s="509"/>
    </row>
    <row r="596" spans="1:9" ht="45" hidden="1">
      <c r="A596" s="611" t="s">
        <v>5249</v>
      </c>
      <c r="B596" s="21" t="s">
        <v>5205</v>
      </c>
      <c r="C596" s="630"/>
      <c r="D596" s="630"/>
      <c r="E596" s="630"/>
      <c r="F596" s="630"/>
      <c r="G596" s="630"/>
      <c r="H596" s="509"/>
      <c r="I596" s="509"/>
    </row>
    <row r="597" spans="1:9" ht="75">
      <c r="A597" s="482" t="s">
        <v>5250</v>
      </c>
      <c r="B597" s="29" t="s">
        <v>5274</v>
      </c>
      <c r="C597" s="29" t="s">
        <v>5252</v>
      </c>
      <c r="D597" s="673">
        <v>2</v>
      </c>
      <c r="E597" s="110" t="s">
        <v>106</v>
      </c>
      <c r="F597" s="29" t="s">
        <v>5253</v>
      </c>
      <c r="G597" s="36"/>
    </row>
    <row r="598" spans="1:9" ht="75" hidden="1">
      <c r="A598" s="20" t="s">
        <v>5254</v>
      </c>
      <c r="B598" s="21" t="s">
        <v>5213</v>
      </c>
      <c r="C598" s="21"/>
      <c r="D598" s="36"/>
      <c r="E598" s="25"/>
      <c r="F598" s="21"/>
      <c r="G598" s="36"/>
      <c r="H598" s="509"/>
      <c r="I598" s="509"/>
    </row>
    <row r="599" spans="1:9" ht="30" hidden="1">
      <c r="A599" s="20" t="s">
        <v>5255</v>
      </c>
      <c r="B599" s="21" t="s">
        <v>5217</v>
      </c>
      <c r="C599" s="21"/>
      <c r="D599" s="36"/>
      <c r="E599" s="25"/>
      <c r="F599" s="21"/>
      <c r="G599" s="36"/>
      <c r="H599" s="509"/>
      <c r="I599" s="509"/>
    </row>
    <row r="600" spans="1:9" ht="45" hidden="1">
      <c r="A600" s="20" t="s">
        <v>5256</v>
      </c>
      <c r="B600" s="21" t="s">
        <v>5221</v>
      </c>
      <c r="C600" s="21"/>
      <c r="D600" s="36"/>
      <c r="E600" s="25"/>
      <c r="F600" s="21"/>
      <c r="G600" s="36"/>
      <c r="H600" s="509"/>
      <c r="I600" s="509"/>
    </row>
    <row r="601" spans="1:9" ht="60" hidden="1">
      <c r="A601" s="20" t="s">
        <v>5257</v>
      </c>
      <c r="B601" s="21" t="s">
        <v>5225</v>
      </c>
      <c r="C601" s="21"/>
      <c r="D601" s="36"/>
      <c r="E601" s="25"/>
      <c r="F601" s="21"/>
      <c r="G601" s="36"/>
      <c r="H601" s="509"/>
      <c r="I601" s="509"/>
    </row>
    <row r="602" spans="1:9" ht="21">
      <c r="A602" s="106" t="s">
        <v>2481</v>
      </c>
      <c r="B602" s="990" t="s">
        <v>105</v>
      </c>
      <c r="C602" s="991"/>
      <c r="D602" s="991"/>
      <c r="E602" s="991"/>
      <c r="F602" s="991"/>
      <c r="G602" s="992"/>
      <c r="H602" s="11">
        <f>H603+H612+H618+H625</f>
        <v>40</v>
      </c>
      <c r="I602" s="11">
        <f>I603+I612+I618+I625</f>
        <v>40</v>
      </c>
    </row>
    <row r="603" spans="1:9" ht="40.15" customHeight="1">
      <c r="A603" s="320" t="s">
        <v>2522</v>
      </c>
      <c r="B603" s="952" t="s">
        <v>103</v>
      </c>
      <c r="C603" s="953"/>
      <c r="D603" s="953"/>
      <c r="E603" s="953"/>
      <c r="F603" s="953"/>
      <c r="G603" s="954"/>
      <c r="H603" s="11">
        <f>SUM(D604:D610)</f>
        <v>14</v>
      </c>
      <c r="I603" s="11">
        <f>COUNT(D604:D610)*2</f>
        <v>14</v>
      </c>
    </row>
    <row r="604" spans="1:9" ht="30">
      <c r="A604" s="18" t="s">
        <v>2521</v>
      </c>
      <c r="B604" s="16" t="s">
        <v>101</v>
      </c>
      <c r="C604" s="16" t="s">
        <v>2520</v>
      </c>
      <c r="D604" s="15">
        <v>2</v>
      </c>
      <c r="E604" s="244" t="s">
        <v>49</v>
      </c>
      <c r="F604" s="21" t="s">
        <v>2519</v>
      </c>
      <c r="G604" s="14"/>
    </row>
    <row r="605" spans="1:9" ht="45">
      <c r="A605" s="18" t="s">
        <v>2481</v>
      </c>
      <c r="B605" s="16"/>
      <c r="C605" s="16" t="s">
        <v>2518</v>
      </c>
      <c r="D605" s="15">
        <v>2</v>
      </c>
      <c r="E605" s="244" t="s">
        <v>49</v>
      </c>
      <c r="F605" s="21" t="s">
        <v>2517</v>
      </c>
      <c r="G605" s="14"/>
    </row>
    <row r="606" spans="1:9" ht="45">
      <c r="A606" s="18" t="s">
        <v>2481</v>
      </c>
      <c r="B606" s="16"/>
      <c r="C606" s="243" t="s">
        <v>2516</v>
      </c>
      <c r="D606" s="15">
        <v>2</v>
      </c>
      <c r="E606" s="244" t="s">
        <v>49</v>
      </c>
      <c r="F606" s="21" t="s">
        <v>2515</v>
      </c>
      <c r="G606" s="14"/>
    </row>
    <row r="607" spans="1:9" ht="30">
      <c r="A607" s="18" t="s">
        <v>2481</v>
      </c>
      <c r="B607" s="16"/>
      <c r="C607" s="243" t="s">
        <v>2514</v>
      </c>
      <c r="D607" s="15">
        <v>2</v>
      </c>
      <c r="E607" s="244" t="s">
        <v>49</v>
      </c>
      <c r="F607" s="12" t="s">
        <v>2512</v>
      </c>
      <c r="G607" s="14"/>
    </row>
    <row r="608" spans="1:9">
      <c r="A608" s="18" t="s">
        <v>2481</v>
      </c>
      <c r="B608" s="16"/>
      <c r="C608" s="243" t="s">
        <v>2513</v>
      </c>
      <c r="D608" s="15">
        <v>2</v>
      </c>
      <c r="E608" s="244" t="s">
        <v>49</v>
      </c>
      <c r="F608" s="12" t="s">
        <v>2512</v>
      </c>
      <c r="G608" s="14"/>
    </row>
    <row r="609" spans="1:9" ht="45">
      <c r="A609" s="18" t="s">
        <v>2481</v>
      </c>
      <c r="B609" s="16"/>
      <c r="C609" s="243" t="s">
        <v>2511</v>
      </c>
      <c r="D609" s="15">
        <v>2</v>
      </c>
      <c r="E609" s="244" t="s">
        <v>49</v>
      </c>
      <c r="F609" s="12"/>
      <c r="G609" s="14"/>
    </row>
    <row r="610" spans="1:9" ht="30">
      <c r="A610" s="18" t="s">
        <v>2510</v>
      </c>
      <c r="B610" s="16" t="s">
        <v>93</v>
      </c>
      <c r="C610" s="21" t="s">
        <v>2509</v>
      </c>
      <c r="D610" s="15">
        <v>2</v>
      </c>
      <c r="E610" s="244" t="s">
        <v>49</v>
      </c>
      <c r="F610" s="21" t="s">
        <v>2508</v>
      </c>
      <c r="G610" s="14"/>
    </row>
    <row r="611" spans="1:9" ht="45" hidden="1">
      <c r="A611" s="20" t="s">
        <v>91</v>
      </c>
      <c r="B611" s="16" t="s">
        <v>90</v>
      </c>
      <c r="C611" s="12"/>
      <c r="D611" s="12"/>
      <c r="E611" s="244"/>
      <c r="F611" s="12"/>
      <c r="G611" s="12"/>
    </row>
    <row r="612" spans="1:9" ht="40.15" customHeight="1">
      <c r="A612" s="320" t="s">
        <v>2507</v>
      </c>
      <c r="B612" s="952" t="s">
        <v>88</v>
      </c>
      <c r="C612" s="953"/>
      <c r="D612" s="953"/>
      <c r="E612" s="953"/>
      <c r="F612" s="953"/>
      <c r="G612" s="954"/>
      <c r="H612" s="11">
        <f>SUM(D613:D616)</f>
        <v>8</v>
      </c>
      <c r="I612" s="11">
        <f>COUNT(D613:D616)*2</f>
        <v>8</v>
      </c>
    </row>
    <row r="613" spans="1:9" ht="45">
      <c r="A613" s="18" t="s">
        <v>2506</v>
      </c>
      <c r="B613" s="16" t="s">
        <v>86</v>
      </c>
      <c r="C613" s="16" t="s">
        <v>2392</v>
      </c>
      <c r="D613" s="15">
        <v>2</v>
      </c>
      <c r="E613" s="13" t="s">
        <v>49</v>
      </c>
      <c r="F613" s="21" t="s">
        <v>2505</v>
      </c>
      <c r="G613" s="14"/>
    </row>
    <row r="614" spans="1:9" ht="30">
      <c r="A614" s="18" t="s">
        <v>2481</v>
      </c>
      <c r="B614" s="16"/>
      <c r="C614" s="16" t="s">
        <v>2504</v>
      </c>
      <c r="D614" s="15">
        <v>2</v>
      </c>
      <c r="E614" s="13" t="s">
        <v>49</v>
      </c>
      <c r="F614" s="21" t="s">
        <v>2503</v>
      </c>
      <c r="G614" s="14"/>
    </row>
    <row r="615" spans="1:9" ht="30">
      <c r="A615" s="18" t="s">
        <v>2481</v>
      </c>
      <c r="B615" s="16"/>
      <c r="C615" s="243" t="s">
        <v>2502</v>
      </c>
      <c r="D615" s="15">
        <v>2</v>
      </c>
      <c r="E615" s="13" t="s">
        <v>49</v>
      </c>
      <c r="F615" s="21" t="s">
        <v>2501</v>
      </c>
      <c r="G615" s="14"/>
    </row>
    <row r="616" spans="1:9" ht="30">
      <c r="A616" s="18" t="s">
        <v>2481</v>
      </c>
      <c r="B616" s="16"/>
      <c r="C616" s="244" t="s">
        <v>2500</v>
      </c>
      <c r="D616" s="15">
        <v>2</v>
      </c>
      <c r="E616" s="13" t="s">
        <v>49</v>
      </c>
      <c r="F616" s="21" t="s">
        <v>2499</v>
      </c>
      <c r="G616" s="14"/>
    </row>
    <row r="617" spans="1:9" ht="45" hidden="1">
      <c r="A617" s="20" t="s">
        <v>74</v>
      </c>
      <c r="B617" s="16" t="s">
        <v>73</v>
      </c>
      <c r="C617" s="12"/>
      <c r="D617" s="12"/>
      <c r="E617" s="13"/>
      <c r="F617" s="12"/>
      <c r="G617" s="12"/>
    </row>
    <row r="618" spans="1:9" ht="40.15" customHeight="1">
      <c r="A618" s="320" t="s">
        <v>2498</v>
      </c>
      <c r="B618" s="952" t="s">
        <v>71</v>
      </c>
      <c r="C618" s="953"/>
      <c r="D618" s="953"/>
      <c r="E618" s="953"/>
      <c r="F618" s="953"/>
      <c r="G618" s="954"/>
      <c r="H618" s="11">
        <f>SUM(D619:D623)</f>
        <v>10</v>
      </c>
      <c r="I618" s="11">
        <f>COUNT(D619:D623)*2</f>
        <v>10</v>
      </c>
    </row>
    <row r="619" spans="1:9" ht="45">
      <c r="A619" s="18" t="s">
        <v>2497</v>
      </c>
      <c r="B619" s="16" t="s">
        <v>69</v>
      </c>
      <c r="C619" s="212" t="s">
        <v>2496</v>
      </c>
      <c r="D619" s="15">
        <v>2</v>
      </c>
      <c r="E619" s="13" t="s">
        <v>49</v>
      </c>
      <c r="F619" s="21" t="s">
        <v>2495</v>
      </c>
      <c r="G619" s="15"/>
    </row>
    <row r="620" spans="1:9" ht="60">
      <c r="A620" s="18" t="s">
        <v>2481</v>
      </c>
      <c r="B620" s="16"/>
      <c r="C620" s="21" t="s">
        <v>2494</v>
      </c>
      <c r="D620" s="15">
        <v>2</v>
      </c>
      <c r="E620" s="13" t="s">
        <v>49</v>
      </c>
      <c r="F620" s="21" t="s">
        <v>2493</v>
      </c>
      <c r="G620" s="58"/>
    </row>
    <row r="621" spans="1:9" ht="30">
      <c r="A621" s="18" t="s">
        <v>2481</v>
      </c>
      <c r="B621" s="16"/>
      <c r="C621" s="21" t="s">
        <v>2492</v>
      </c>
      <c r="D621" s="15">
        <v>2</v>
      </c>
      <c r="E621" s="13" t="s">
        <v>49</v>
      </c>
      <c r="F621" s="21" t="s">
        <v>2491</v>
      </c>
      <c r="G621" s="58"/>
    </row>
    <row r="622" spans="1:9" ht="45">
      <c r="A622" s="18" t="s">
        <v>2481</v>
      </c>
      <c r="B622" s="189"/>
      <c r="C622" s="21" t="s">
        <v>2490</v>
      </c>
      <c r="D622" s="15">
        <v>2</v>
      </c>
      <c r="E622" s="13" t="s">
        <v>49</v>
      </c>
      <c r="F622" s="21" t="s">
        <v>2489</v>
      </c>
      <c r="G622" s="58"/>
    </row>
    <row r="623" spans="1:9" ht="30">
      <c r="A623" s="18" t="s">
        <v>2481</v>
      </c>
      <c r="B623" s="16"/>
      <c r="C623" s="21" t="s">
        <v>2488</v>
      </c>
      <c r="D623" s="15">
        <v>2</v>
      </c>
      <c r="E623" s="13" t="s">
        <v>49</v>
      </c>
      <c r="F623" s="21" t="s">
        <v>2487</v>
      </c>
      <c r="G623" s="58"/>
    </row>
    <row r="624" spans="1:9" ht="45" hidden="1">
      <c r="A624" s="20" t="s">
        <v>62</v>
      </c>
      <c r="B624" s="16" t="s">
        <v>61</v>
      </c>
      <c r="C624" s="12"/>
      <c r="D624" s="12"/>
      <c r="E624" s="13"/>
      <c r="F624" s="12"/>
      <c r="G624" s="12"/>
    </row>
    <row r="625" spans="1:9" ht="40.15" customHeight="1">
      <c r="A625" s="320" t="s">
        <v>2486</v>
      </c>
      <c r="B625" s="952" t="s">
        <v>59</v>
      </c>
      <c r="C625" s="953"/>
      <c r="D625" s="953"/>
      <c r="E625" s="953"/>
      <c r="F625" s="953"/>
      <c r="G625" s="954"/>
      <c r="H625" s="11">
        <f>SUM(D626:D629)</f>
        <v>8</v>
      </c>
      <c r="I625" s="11">
        <f>COUNT(D626:D629)*2</f>
        <v>8</v>
      </c>
    </row>
    <row r="626" spans="1:9" ht="45">
      <c r="A626" s="18" t="s">
        <v>2485</v>
      </c>
      <c r="B626" s="16" t="s">
        <v>57</v>
      </c>
      <c r="C626" s="21" t="s">
        <v>2484</v>
      </c>
      <c r="D626" s="15">
        <v>2</v>
      </c>
      <c r="E626" s="13" t="s">
        <v>49</v>
      </c>
      <c r="F626" s="12"/>
      <c r="G626" s="14"/>
    </row>
    <row r="627" spans="1:9" ht="45">
      <c r="A627" s="18" t="s">
        <v>2481</v>
      </c>
      <c r="B627" s="16"/>
      <c r="C627" s="21" t="s">
        <v>2483</v>
      </c>
      <c r="D627" s="15">
        <v>2</v>
      </c>
      <c r="E627" s="13" t="s">
        <v>49</v>
      </c>
      <c r="F627" s="12"/>
      <c r="G627" s="14"/>
    </row>
    <row r="628" spans="1:9" ht="30">
      <c r="A628" s="18" t="s">
        <v>2481</v>
      </c>
      <c r="B628" s="16"/>
      <c r="C628" s="29" t="s">
        <v>2482</v>
      </c>
      <c r="D628" s="15">
        <v>2</v>
      </c>
      <c r="E628" s="13" t="s">
        <v>49</v>
      </c>
      <c r="F628" s="12"/>
      <c r="G628" s="14"/>
    </row>
    <row r="629" spans="1:9" ht="45">
      <c r="A629" s="18" t="s">
        <v>2481</v>
      </c>
      <c r="B629" s="16"/>
      <c r="C629" s="243" t="s">
        <v>2480</v>
      </c>
      <c r="D629" s="15">
        <v>2</v>
      </c>
      <c r="E629" s="13" t="s">
        <v>49</v>
      </c>
      <c r="F629" s="21" t="s">
        <v>2479</v>
      </c>
      <c r="G629" s="14"/>
    </row>
    <row r="630" spans="1:9" ht="45" hidden="1">
      <c r="A630" s="20" t="s">
        <v>48</v>
      </c>
      <c r="B630" s="16" t="s">
        <v>47</v>
      </c>
      <c r="C630" s="12"/>
      <c r="D630" s="12"/>
      <c r="E630" s="13"/>
      <c r="F630" s="12"/>
      <c r="G630" s="12"/>
    </row>
    <row r="631" spans="1:9">
      <c r="A631" s="523"/>
      <c r="B631" s="509"/>
      <c r="C631" s="509"/>
      <c r="D631" s="509"/>
      <c r="E631" s="509"/>
      <c r="F631" s="509"/>
      <c r="G631" s="509"/>
    </row>
    <row r="632" spans="1:9">
      <c r="A632" s="331"/>
      <c r="B632" s="11"/>
      <c r="C632" s="11"/>
      <c r="D632" s="11"/>
      <c r="E632" s="11"/>
      <c r="F632" s="509"/>
      <c r="G632" s="509"/>
    </row>
    <row r="633" spans="1:9">
      <c r="A633" s="596"/>
      <c r="B633" s="525" t="s">
        <v>46</v>
      </c>
      <c r="C633" s="525" t="s">
        <v>17</v>
      </c>
      <c r="D633" s="525" t="s">
        <v>1786</v>
      </c>
      <c r="E633" s="525"/>
      <c r="F633" s="509"/>
      <c r="G633" s="509"/>
    </row>
    <row r="634" spans="1:9">
      <c r="A634" s="596" t="s">
        <v>42</v>
      </c>
      <c r="B634" s="525">
        <f>H43</f>
        <v>16</v>
      </c>
      <c r="C634" s="525">
        <f>I43</f>
        <v>16</v>
      </c>
      <c r="D634" s="597">
        <f>IF(D642=0,0,B634/C634)</f>
        <v>1</v>
      </c>
      <c r="E634" s="525"/>
      <c r="F634" s="509"/>
      <c r="G634" s="509"/>
    </row>
    <row r="635" spans="1:9">
      <c r="A635" s="596" t="s">
        <v>40</v>
      </c>
      <c r="B635" s="525">
        <f>H99</f>
        <v>42</v>
      </c>
      <c r="C635" s="525">
        <f>I99</f>
        <v>42</v>
      </c>
      <c r="D635" s="597">
        <f>IF(D642=0,0,B60:B635/C635)</f>
        <v>1</v>
      </c>
      <c r="E635" s="525"/>
      <c r="F635" s="509"/>
      <c r="G635" s="509"/>
    </row>
    <row r="636" spans="1:9">
      <c r="A636" s="596" t="s">
        <v>38</v>
      </c>
      <c r="B636" s="525">
        <f>H149</f>
        <v>102</v>
      </c>
      <c r="C636" s="525">
        <f>I149</f>
        <v>102</v>
      </c>
      <c r="D636" s="597">
        <f>IF(D642=0,0,B636/C636)</f>
        <v>1</v>
      </c>
      <c r="E636" s="525"/>
      <c r="F636" s="509"/>
      <c r="G636" s="509"/>
    </row>
    <row r="637" spans="1:9">
      <c r="A637" s="596" t="s">
        <v>36</v>
      </c>
      <c r="B637" s="525">
        <f>H219</f>
        <v>96</v>
      </c>
      <c r="C637" s="525">
        <f>I219</f>
        <v>96</v>
      </c>
      <c r="D637" s="597">
        <f>IF(D642=0,0,B637/C637)</f>
        <v>1</v>
      </c>
      <c r="E637" s="525"/>
      <c r="F637" s="509"/>
      <c r="G637" s="509"/>
    </row>
    <row r="638" spans="1:9">
      <c r="A638" s="596" t="s">
        <v>34</v>
      </c>
      <c r="B638" s="525">
        <f>H297</f>
        <v>124</v>
      </c>
      <c r="C638" s="525">
        <f>I297</f>
        <v>124</v>
      </c>
      <c r="D638" s="597">
        <f>IF(D642=0,0,B638/C638)</f>
        <v>1</v>
      </c>
      <c r="E638" s="525"/>
      <c r="F638" s="509"/>
      <c r="G638" s="509"/>
    </row>
    <row r="639" spans="1:9">
      <c r="A639" s="596" t="s">
        <v>31</v>
      </c>
      <c r="B639" s="525">
        <f>H472</f>
        <v>94</v>
      </c>
      <c r="C639" s="525">
        <f>I472</f>
        <v>94</v>
      </c>
      <c r="D639" s="597">
        <f>IF(D642=0,0,B639/C639)</f>
        <v>1</v>
      </c>
      <c r="E639" s="525"/>
      <c r="F639" s="509"/>
      <c r="G639" s="509"/>
    </row>
    <row r="640" spans="1:9">
      <c r="A640" s="596" t="s">
        <v>30</v>
      </c>
      <c r="B640" s="525">
        <f>H532</f>
        <v>80</v>
      </c>
      <c r="C640" s="525">
        <f>I532</f>
        <v>80</v>
      </c>
      <c r="D640" s="597">
        <f>IF(D642=0,0,B640/C640)</f>
        <v>1</v>
      </c>
      <c r="E640" s="525"/>
      <c r="F640" s="509"/>
      <c r="G640" s="509"/>
    </row>
    <row r="641" spans="1:7">
      <c r="A641" s="596" t="s">
        <v>28</v>
      </c>
      <c r="B641" s="525">
        <f>H602</f>
        <v>40</v>
      </c>
      <c r="C641" s="525">
        <f>I602</f>
        <v>40</v>
      </c>
      <c r="D641" s="597">
        <f>IF(D642=0,0,B641/C641)</f>
        <v>1</v>
      </c>
      <c r="E641" s="525"/>
      <c r="F641" s="509"/>
      <c r="G641" s="509"/>
    </row>
    <row r="642" spans="1:7">
      <c r="A642" s="596" t="s">
        <v>44</v>
      </c>
      <c r="B642" s="525">
        <f>IF(H2=0,0,SUM(B634:B641))</f>
        <v>594</v>
      </c>
      <c r="C642" s="525">
        <f>IF(H2=0,0,SUM(C634:C641))</f>
        <v>594</v>
      </c>
      <c r="D642" s="597">
        <f>IF(H2=0,0,B642/C642)</f>
        <v>1</v>
      </c>
      <c r="E642" s="525"/>
      <c r="F642" s="509"/>
      <c r="G642" s="509"/>
    </row>
    <row r="643" spans="1:7">
      <c r="A643" s="596"/>
      <c r="B643" s="525"/>
      <c r="C643" s="525"/>
      <c r="D643" s="525"/>
      <c r="E643" s="525"/>
      <c r="F643" s="509"/>
      <c r="G643" s="509"/>
    </row>
    <row r="644" spans="1:7">
      <c r="A644" s="596"/>
      <c r="B644" s="525"/>
      <c r="C644" s="525"/>
      <c r="D644" s="525"/>
      <c r="E644" s="525"/>
      <c r="F644" s="509"/>
      <c r="G644" s="509"/>
    </row>
    <row r="645" spans="1:7">
      <c r="A645" s="596">
        <v>0</v>
      </c>
      <c r="B645" s="525"/>
      <c r="C645" s="525"/>
      <c r="D645" s="525"/>
      <c r="E645" s="525"/>
      <c r="F645" s="509"/>
      <c r="G645" s="509"/>
    </row>
    <row r="646" spans="1:7">
      <c r="A646" s="596">
        <v>1</v>
      </c>
      <c r="B646" s="525"/>
      <c r="C646" s="525"/>
      <c r="D646" s="525"/>
      <c r="E646" s="525"/>
      <c r="F646" s="509"/>
      <c r="G646" s="509"/>
    </row>
    <row r="647" spans="1:7">
      <c r="A647" s="596">
        <v>2</v>
      </c>
      <c r="B647" s="525"/>
      <c r="C647" s="525"/>
      <c r="D647" s="525"/>
      <c r="E647" s="525"/>
      <c r="F647" s="509"/>
      <c r="G647" s="509"/>
    </row>
    <row r="648" spans="1:7">
      <c r="A648" s="596"/>
      <c r="B648" s="525"/>
      <c r="C648" s="525"/>
      <c r="D648" s="525"/>
      <c r="E648" s="525"/>
      <c r="F648" s="509"/>
      <c r="G648" s="509"/>
    </row>
    <row r="649" spans="1:7">
      <c r="A649" s="331"/>
      <c r="B649" s="11"/>
      <c r="C649" s="11"/>
      <c r="D649" s="11"/>
      <c r="E649" s="11"/>
      <c r="F649" s="509"/>
      <c r="G649" s="509"/>
    </row>
    <row r="650" spans="1:7">
      <c r="A650" s="523"/>
      <c r="B650" s="509"/>
      <c r="C650" s="509"/>
      <c r="D650" s="509"/>
      <c r="E650" s="509"/>
      <c r="F650" s="509"/>
    </row>
    <row r="651" spans="1:7">
      <c r="A651" s="523"/>
      <c r="B651" s="509"/>
      <c r="C651" s="509"/>
      <c r="D651" s="509"/>
      <c r="E651" s="509"/>
      <c r="F651" s="509"/>
    </row>
    <row r="652" spans="1:7">
      <c r="A652" s="523"/>
      <c r="B652" s="509"/>
      <c r="C652" s="509"/>
      <c r="D652" s="509"/>
      <c r="E652" s="509"/>
      <c r="F652" s="509"/>
    </row>
    <row r="653" spans="1:7">
      <c r="A653" s="523"/>
      <c r="B653" s="509"/>
      <c r="C653" s="509"/>
      <c r="D653" s="509"/>
      <c r="E653" s="509"/>
      <c r="F653" s="509"/>
    </row>
  </sheetData>
  <sheetProtection algorithmName="SHA-512" hashValue="Sgdc4a2LErO92rqTguvMDvRCs5czVlu0RccIgU1bfw2AF0X+q/mXXGtc884Wt42GBWeEM7oGVHIKgCKR3fBB8Q==" saltValue="WAqB4G1Jrkd373W39OBsKA==" spinCount="100000" sheet="1" objects="1" scenarios="1"/>
  <protectedRanges>
    <protectedRange sqref="G206:G217" name="Range3"/>
    <protectedRange sqref="D206:D217" name="Range2"/>
    <protectedRange sqref="D524:D526" name="Range1_4"/>
    <protectedRange sqref="D523" name="Range4"/>
    <protectedRange sqref="D577:D578" name="Range5"/>
    <protectedRange sqref="D579" name="Range5_1"/>
  </protectedRanges>
  <autoFilter ref="A42:G630" xr:uid="{00000000-0009-0000-0000-000006000000}">
    <filterColumn colId="0">
      <colorFilter dxfId="18"/>
    </filterColumn>
  </autoFilter>
  <customSheetViews>
    <customSheetView guid="{5A5334BF-4161-4474-AB11-E32AC1D8DA20}" scale="80" filter="1" showAutoFilter="1" topLeftCell="A536">
      <selection activeCell="D551" sqref="D551"/>
      <pageMargins left="0.7" right="0.7" top="0.75" bottom="0.75" header="0.3" footer="0.3"/>
      <pageSetup paperSize="9" scale="61" orientation="portrait"/>
      <headerFooter>
        <oddHeader>&amp;LChecklist No. 10 &amp;CBlood Bank &amp;RVersion- NHSRC/3.0</oddHeader>
        <oddFooter>Page &amp;P</oddFooter>
      </headerFooter>
      <autoFilter ref="A14:G568" xr:uid="{00000000-0000-0000-0000-000000000000}">
        <filterColumn colId="0">
          <colorFilter dxfId="17"/>
        </filterColumn>
      </autoFilter>
    </customSheetView>
  </customSheetViews>
  <mergeCells count="122">
    <mergeCell ref="B137:G137"/>
    <mergeCell ref="B205:G205"/>
    <mergeCell ref="B584:G584"/>
    <mergeCell ref="B591:G591"/>
    <mergeCell ref="B19:I19"/>
    <mergeCell ref="B20:I20"/>
    <mergeCell ref="B21:I21"/>
    <mergeCell ref="B22:I22"/>
    <mergeCell ref="B23:I23"/>
    <mergeCell ref="B36:I36"/>
    <mergeCell ref="B37:I37"/>
    <mergeCell ref="A38:I40"/>
    <mergeCell ref="B29:I29"/>
    <mergeCell ref="B30:I30"/>
    <mergeCell ref="B31:I31"/>
    <mergeCell ref="B32:I32"/>
    <mergeCell ref="B33:I33"/>
    <mergeCell ref="B24:I24"/>
    <mergeCell ref="B25:I25"/>
    <mergeCell ref="B26:I26"/>
    <mergeCell ref="B27:I27"/>
    <mergeCell ref="B28:I28"/>
    <mergeCell ref="B66:G66"/>
    <mergeCell ref="B72:G72"/>
    <mergeCell ref="A1:I1"/>
    <mergeCell ref="A2:G2"/>
    <mergeCell ref="H2:I2"/>
    <mergeCell ref="A3:I3"/>
    <mergeCell ref="A4:B4"/>
    <mergeCell ref="C4:E4"/>
    <mergeCell ref="G4:I4"/>
    <mergeCell ref="A5:B5"/>
    <mergeCell ref="C5:E5"/>
    <mergeCell ref="D8:I8"/>
    <mergeCell ref="D9:I16"/>
    <mergeCell ref="A8:C8"/>
    <mergeCell ref="G5:I5"/>
    <mergeCell ref="A6:B6"/>
    <mergeCell ref="C6:E6"/>
    <mergeCell ref="G6:I6"/>
    <mergeCell ref="A7:I7"/>
    <mergeCell ref="A41:G41"/>
    <mergeCell ref="A17:I17"/>
    <mergeCell ref="B18:I18"/>
    <mergeCell ref="B34:I34"/>
    <mergeCell ref="B35:I35"/>
    <mergeCell ref="B112:G112"/>
    <mergeCell ref="B118:G118"/>
    <mergeCell ref="B43:G43"/>
    <mergeCell ref="B99:G99"/>
    <mergeCell ref="B266:G266"/>
    <mergeCell ref="B130:G130"/>
    <mergeCell ref="B150:G150"/>
    <mergeCell ref="B166:G166"/>
    <mergeCell ref="B174:G174"/>
    <mergeCell ref="B181:G181"/>
    <mergeCell ref="B123:G123"/>
    <mergeCell ref="B76:G76"/>
    <mergeCell ref="B88:G88"/>
    <mergeCell ref="B96:G96"/>
    <mergeCell ref="B100:G100"/>
    <mergeCell ref="B188:G188"/>
    <mergeCell ref="B149:G149"/>
    <mergeCell ref="B193:G193"/>
    <mergeCell ref="B220:G220"/>
    <mergeCell ref="B231:G231"/>
    <mergeCell ref="B253:G253"/>
    <mergeCell ref="B219:G219"/>
    <mergeCell ref="B246:G246"/>
    <mergeCell ref="B44:G44"/>
    <mergeCell ref="B321:G321"/>
    <mergeCell ref="B271:G271"/>
    <mergeCell ref="B275:G275"/>
    <mergeCell ref="B279:G279"/>
    <mergeCell ref="B282:G282"/>
    <mergeCell ref="B285:G285"/>
    <mergeCell ref="B289:G289"/>
    <mergeCell ref="B294:G294"/>
    <mergeCell ref="B297:G297"/>
    <mergeCell ref="B298:G298"/>
    <mergeCell ref="B304:G304"/>
    <mergeCell ref="B307:G307"/>
    <mergeCell ref="B314:G314"/>
    <mergeCell ref="B423:G423"/>
    <mergeCell ref="B324:G324"/>
    <mergeCell ref="B327:G327"/>
    <mergeCell ref="B333:G333"/>
    <mergeCell ref="B342:G342"/>
    <mergeCell ref="B413:G413"/>
    <mergeCell ref="B347:G347"/>
    <mergeCell ref="B351:G351"/>
    <mergeCell ref="B359:G359"/>
    <mergeCell ref="B363:G363"/>
    <mergeCell ref="B409:G409"/>
    <mergeCell ref="B418:G418"/>
    <mergeCell ref="B517:G517"/>
    <mergeCell ref="B430:G430"/>
    <mergeCell ref="B435:G435"/>
    <mergeCell ref="B441:G441"/>
    <mergeCell ref="B449:G449"/>
    <mergeCell ref="B456:G456"/>
    <mergeCell ref="B461:G461"/>
    <mergeCell ref="B473:G473"/>
    <mergeCell ref="B481:G481"/>
    <mergeCell ref="B493:G493"/>
    <mergeCell ref="B499:G499"/>
    <mergeCell ref="B506:G506"/>
    <mergeCell ref="B472:G472"/>
    <mergeCell ref="B532:G532"/>
    <mergeCell ref="B612:G612"/>
    <mergeCell ref="B618:G618"/>
    <mergeCell ref="B625:G625"/>
    <mergeCell ref="B533:G533"/>
    <mergeCell ref="B536:G536"/>
    <mergeCell ref="B541:G541"/>
    <mergeCell ref="B550:G550"/>
    <mergeCell ref="B565:G565"/>
    <mergeCell ref="B569:G569"/>
    <mergeCell ref="B575:G575"/>
    <mergeCell ref="B580:G580"/>
    <mergeCell ref="B603:G603"/>
    <mergeCell ref="B602:G602"/>
  </mergeCells>
  <dataValidations count="7">
    <dataValidation type="list" allowBlank="1" showInputMessage="1" showErrorMessage="1" sqref="D643:D1048576 D206:D218 D473:D517 D45:D98 D603:D633 D100:D136 D138:D204 D298:D471 D220:D296 D42 D533:D574 D576 D580 D592:D601 D585:D590" xr:uid="{00000000-0002-0000-0600-000000000000}">
      <formula1>$A$645:$A$647</formula1>
    </dataValidation>
    <dataValidation type="list" allowBlank="1" showInputMessage="1" showErrorMessage="1" sqref="D43" xr:uid="{00000000-0002-0000-0600-000001000000}">
      <formula1>$A$658:$A$660</formula1>
    </dataValidation>
    <dataValidation type="list" allowBlank="1" showInputMessage="1" showErrorMessage="1" sqref="D518:D526" xr:uid="{182C476D-0B2B-4253-AF78-103363026CC9}">
      <formula1>$A$673:$A$675</formula1>
    </dataValidation>
    <dataValidation type="list" allowBlank="1" showInputMessage="1" showErrorMessage="1" sqref="D527:D531 D577:D579" xr:uid="{71A78857-0FB2-4879-975F-BBE9B6879D10}">
      <formula1>$A$675:$A$677</formula1>
    </dataValidation>
    <dataValidation type="list" allowBlank="1" showInputMessage="1" showErrorMessage="1" sqref="D575" xr:uid="{8314B920-DD23-43D6-BF91-00BBE3EF1454}">
      <formula1>$A$761:$A$763</formula1>
    </dataValidation>
    <dataValidation type="list" allowBlank="1" showInputMessage="1" showErrorMessage="1" sqref="D581:D583" xr:uid="{321E9283-99A3-4591-B664-3060DD2220E6}">
      <formula1>$A$679:$A$681</formula1>
    </dataValidation>
    <dataValidation type="list" allowBlank="1" showInputMessage="1" showErrorMessage="1" sqref="D585:D590" xr:uid="{5E70295B-A990-4869-9411-110D420A73C8}">
      <formula1>$A$661:$A$663</formula1>
    </dataValidation>
  </dataValidations>
  <pageMargins left="0.70866141732283472" right="0.70866141732283472" top="0.74803149606299213" bottom="0.74803149606299213" header="0.31496062992125984" footer="0.31496062992125984"/>
  <pageSetup paperSize="9" scale="55" orientation="portrait" r:id="rId1"/>
  <headerFooter>
    <oddHeader>&amp;LChecklist No. 12&amp;CBlood Bank &amp;RVersion- NHSRC/3.0</oddHeader>
    <oddFooter>Page &amp;P</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filterMode="1"/>
  <dimension ref="A1:I672"/>
  <sheetViews>
    <sheetView topLeftCell="A596" zoomScale="80" zoomScaleNormal="80" zoomScalePageLayoutView="70" workbookViewId="0">
      <selection activeCell="H596" sqref="H1:I1048576"/>
    </sheetView>
  </sheetViews>
  <sheetFormatPr defaultColWidth="9.140625" defaultRowHeight="15"/>
  <cols>
    <col min="1" max="1" width="17.7109375" style="344" customWidth="1"/>
    <col min="2" max="2" width="31.7109375" style="8" customWidth="1"/>
    <col min="3" max="3" width="29" style="8" customWidth="1"/>
    <col min="4" max="4" width="9.7109375" style="8" customWidth="1"/>
    <col min="5" max="5" width="11.7109375" style="9" customWidth="1"/>
    <col min="6" max="6" width="28.140625" style="8" customWidth="1"/>
    <col min="7" max="7" width="19.7109375" style="8" customWidth="1"/>
    <col min="8" max="8" width="6.7109375" style="11" customWidth="1"/>
    <col min="9" max="9" width="6.28515625" style="11" customWidth="1"/>
    <col min="10" max="16384" width="9.140625" style="8"/>
  </cols>
  <sheetData>
    <row r="1" spans="1:9" ht="33.75">
      <c r="A1" s="725" t="s">
        <v>4733</v>
      </c>
      <c r="B1" s="726"/>
      <c r="C1" s="726"/>
      <c r="D1" s="726"/>
      <c r="E1" s="726"/>
      <c r="F1" s="726"/>
      <c r="G1" s="726"/>
      <c r="H1" s="839"/>
      <c r="I1" s="840"/>
    </row>
    <row r="2" spans="1:9" ht="33.75">
      <c r="A2" s="725" t="s">
        <v>3134</v>
      </c>
      <c r="B2" s="726"/>
      <c r="C2" s="726"/>
      <c r="D2" s="726"/>
      <c r="E2" s="726"/>
      <c r="F2" s="726"/>
      <c r="G2" s="726"/>
      <c r="H2" s="776">
        <v>8</v>
      </c>
      <c r="I2" s="777"/>
    </row>
    <row r="3" spans="1:9" ht="28.5">
      <c r="A3" s="731" t="s">
        <v>4735</v>
      </c>
      <c r="B3" s="731"/>
      <c r="C3" s="731"/>
      <c r="D3" s="731"/>
      <c r="E3" s="731"/>
      <c r="F3" s="731"/>
      <c r="G3" s="731"/>
      <c r="H3" s="841"/>
      <c r="I3" s="841"/>
    </row>
    <row r="4" spans="1:9" ht="28.5">
      <c r="A4" s="811" t="s">
        <v>4730</v>
      </c>
      <c r="B4" s="811"/>
      <c r="C4" s="741"/>
      <c r="D4" s="741"/>
      <c r="E4" s="741"/>
      <c r="F4" s="453" t="s">
        <v>4739</v>
      </c>
      <c r="G4" s="741"/>
      <c r="H4" s="842"/>
      <c r="I4" s="842"/>
    </row>
    <row r="5" spans="1:9" ht="28.5">
      <c r="A5" s="812" t="s">
        <v>4731</v>
      </c>
      <c r="B5" s="813"/>
      <c r="C5" s="814"/>
      <c r="D5" s="814"/>
      <c r="E5" s="814"/>
      <c r="F5" s="454" t="s">
        <v>4744</v>
      </c>
      <c r="G5" s="741"/>
      <c r="H5" s="842"/>
      <c r="I5" s="842"/>
    </row>
    <row r="6" spans="1:9" ht="42">
      <c r="A6" s="743" t="s">
        <v>4741</v>
      </c>
      <c r="B6" s="743"/>
      <c r="C6" s="744"/>
      <c r="D6" s="744"/>
      <c r="E6" s="744"/>
      <c r="F6" s="454" t="s">
        <v>4740</v>
      </c>
      <c r="G6" s="741"/>
      <c r="H6" s="842"/>
      <c r="I6" s="842"/>
    </row>
    <row r="7" spans="1:9" ht="33.75">
      <c r="A7" s="898" t="s">
        <v>2896</v>
      </c>
      <c r="B7" s="899"/>
      <c r="C7" s="899"/>
      <c r="D7" s="899"/>
      <c r="E7" s="899"/>
      <c r="F7" s="899"/>
      <c r="G7" s="899"/>
      <c r="H7" s="899"/>
      <c r="I7" s="899"/>
    </row>
    <row r="8" spans="1:9" ht="33.6" customHeight="1">
      <c r="A8" s="896" t="s">
        <v>43</v>
      </c>
      <c r="B8" s="896"/>
      <c r="C8" s="896"/>
      <c r="D8" s="882" t="s">
        <v>4753</v>
      </c>
      <c r="E8" s="882"/>
      <c r="F8" s="882"/>
      <c r="G8" s="882"/>
      <c r="H8" s="883"/>
      <c r="I8" s="883"/>
    </row>
    <row r="9" spans="1:9" ht="33.6" customHeight="1">
      <c r="A9" s="470" t="s">
        <v>42</v>
      </c>
      <c r="B9" s="472" t="s">
        <v>41</v>
      </c>
      <c r="C9" s="473">
        <f>Lab!D649</f>
        <v>1</v>
      </c>
      <c r="D9" s="884">
        <f>D657</f>
        <v>1</v>
      </c>
      <c r="E9" s="885"/>
      <c r="F9" s="885"/>
      <c r="G9" s="885"/>
      <c r="H9" s="886"/>
      <c r="I9" s="887"/>
    </row>
    <row r="10" spans="1:9" ht="33.6" customHeight="1">
      <c r="A10" s="470" t="s">
        <v>40</v>
      </c>
      <c r="B10" s="472" t="s">
        <v>39</v>
      </c>
      <c r="C10" s="473">
        <f>Lab!D650</f>
        <v>1</v>
      </c>
      <c r="D10" s="888"/>
      <c r="E10" s="889"/>
      <c r="F10" s="889"/>
      <c r="G10" s="889"/>
      <c r="H10" s="890"/>
      <c r="I10" s="891"/>
    </row>
    <row r="11" spans="1:9" ht="33.6" customHeight="1">
      <c r="A11" s="470" t="s">
        <v>38</v>
      </c>
      <c r="B11" s="472" t="s">
        <v>37</v>
      </c>
      <c r="C11" s="473">
        <f>Lab!D651</f>
        <v>1</v>
      </c>
      <c r="D11" s="888"/>
      <c r="E11" s="889"/>
      <c r="F11" s="889"/>
      <c r="G11" s="889"/>
      <c r="H11" s="890"/>
      <c r="I11" s="891"/>
    </row>
    <row r="12" spans="1:9" ht="33.6" customHeight="1">
      <c r="A12" s="470" t="s">
        <v>36</v>
      </c>
      <c r="B12" s="472" t="s">
        <v>35</v>
      </c>
      <c r="C12" s="473">
        <f>Lab!D652</f>
        <v>1</v>
      </c>
      <c r="D12" s="888"/>
      <c r="E12" s="889"/>
      <c r="F12" s="889"/>
      <c r="G12" s="889"/>
      <c r="H12" s="890"/>
      <c r="I12" s="891"/>
    </row>
    <row r="13" spans="1:9" ht="33.6" customHeight="1">
      <c r="A13" s="470" t="s">
        <v>34</v>
      </c>
      <c r="B13" s="472" t="s">
        <v>33</v>
      </c>
      <c r="C13" s="473">
        <f>Lab!D653</f>
        <v>1</v>
      </c>
      <c r="D13" s="888"/>
      <c r="E13" s="889"/>
      <c r="F13" s="889"/>
      <c r="G13" s="889"/>
      <c r="H13" s="890"/>
      <c r="I13" s="891"/>
    </row>
    <row r="14" spans="1:9" ht="33.6" customHeight="1">
      <c r="A14" s="470" t="s">
        <v>31</v>
      </c>
      <c r="B14" s="472" t="s">
        <v>24</v>
      </c>
      <c r="C14" s="473">
        <f>Lab!D654</f>
        <v>1</v>
      </c>
      <c r="D14" s="888"/>
      <c r="E14" s="889"/>
      <c r="F14" s="889"/>
      <c r="G14" s="889"/>
      <c r="H14" s="890"/>
      <c r="I14" s="891"/>
    </row>
    <row r="15" spans="1:9" ht="33.6" customHeight="1">
      <c r="A15" s="470" t="s">
        <v>30</v>
      </c>
      <c r="B15" s="472" t="s">
        <v>29</v>
      </c>
      <c r="C15" s="473">
        <f>Lab!D655</f>
        <v>1</v>
      </c>
      <c r="D15" s="888"/>
      <c r="E15" s="889"/>
      <c r="F15" s="889"/>
      <c r="G15" s="889"/>
      <c r="H15" s="890"/>
      <c r="I15" s="891"/>
    </row>
    <row r="16" spans="1:9" ht="33.6" customHeight="1">
      <c r="A16" s="470" t="s">
        <v>28</v>
      </c>
      <c r="B16" s="472" t="s">
        <v>27</v>
      </c>
      <c r="C16" s="473">
        <f>Lab!D656</f>
        <v>1</v>
      </c>
      <c r="D16" s="892"/>
      <c r="E16" s="893"/>
      <c r="F16" s="893"/>
      <c r="G16" s="893"/>
      <c r="H16" s="894"/>
      <c r="I16" s="895"/>
    </row>
    <row r="17" spans="1:9" ht="33.6" customHeight="1">
      <c r="A17" s="870"/>
      <c r="B17" s="871"/>
      <c r="C17" s="871"/>
      <c r="D17" s="871"/>
      <c r="E17" s="871"/>
      <c r="F17" s="871"/>
      <c r="G17" s="871"/>
      <c r="H17" s="872"/>
      <c r="I17" s="873"/>
    </row>
    <row r="18" spans="1:9" ht="33.6" customHeight="1">
      <c r="A18" s="459"/>
      <c r="B18" s="764" t="s">
        <v>4736</v>
      </c>
      <c r="C18" s="764"/>
      <c r="D18" s="764"/>
      <c r="E18" s="764"/>
      <c r="F18" s="764"/>
      <c r="G18" s="764"/>
      <c r="H18" s="897"/>
      <c r="I18" s="897"/>
    </row>
    <row r="19" spans="1:9" ht="33.6" customHeight="1">
      <c r="A19" s="460">
        <v>1</v>
      </c>
      <c r="B19" s="745"/>
      <c r="C19" s="745"/>
      <c r="D19" s="745"/>
      <c r="E19" s="745"/>
      <c r="F19" s="745"/>
      <c r="G19" s="745"/>
      <c r="H19" s="909"/>
      <c r="I19" s="909"/>
    </row>
    <row r="20" spans="1:9" ht="33.6" customHeight="1">
      <c r="A20" s="460">
        <v>2</v>
      </c>
      <c r="B20" s="745"/>
      <c r="C20" s="745"/>
      <c r="D20" s="745"/>
      <c r="E20" s="745"/>
      <c r="F20" s="745"/>
      <c r="G20" s="745"/>
      <c r="H20" s="909"/>
      <c r="I20" s="909"/>
    </row>
    <row r="21" spans="1:9" ht="33.6" customHeight="1">
      <c r="A21" s="460">
        <v>3</v>
      </c>
      <c r="B21" s="745"/>
      <c r="C21" s="745"/>
      <c r="D21" s="745"/>
      <c r="E21" s="745"/>
      <c r="F21" s="745"/>
      <c r="G21" s="745"/>
      <c r="H21" s="909"/>
      <c r="I21" s="909"/>
    </row>
    <row r="22" spans="1:9" ht="33.6" customHeight="1">
      <c r="A22" s="460">
        <v>4</v>
      </c>
      <c r="B22" s="745"/>
      <c r="C22" s="745"/>
      <c r="D22" s="745"/>
      <c r="E22" s="745"/>
      <c r="F22" s="745"/>
      <c r="G22" s="745"/>
      <c r="H22" s="909"/>
      <c r="I22" s="909"/>
    </row>
    <row r="23" spans="1:9" ht="33.6" customHeight="1">
      <c r="A23" s="460">
        <v>5</v>
      </c>
      <c r="B23" s="745"/>
      <c r="C23" s="745"/>
      <c r="D23" s="745"/>
      <c r="E23" s="745"/>
      <c r="F23" s="745"/>
      <c r="G23" s="745"/>
      <c r="H23" s="909"/>
      <c r="I23" s="909"/>
    </row>
    <row r="24" spans="1:9" ht="33.6" customHeight="1">
      <c r="A24" s="459"/>
      <c r="B24" s="767" t="s">
        <v>4738</v>
      </c>
      <c r="C24" s="768"/>
      <c r="D24" s="768"/>
      <c r="E24" s="768"/>
      <c r="F24" s="768"/>
      <c r="G24" s="768"/>
      <c r="H24" s="868"/>
      <c r="I24" s="869"/>
    </row>
    <row r="25" spans="1:9" ht="33.6" customHeight="1">
      <c r="A25" s="460">
        <v>1</v>
      </c>
      <c r="B25" s="745"/>
      <c r="C25" s="745"/>
      <c r="D25" s="745"/>
      <c r="E25" s="745"/>
      <c r="F25" s="745"/>
      <c r="G25" s="745"/>
      <c r="H25" s="909"/>
      <c r="I25" s="909"/>
    </row>
    <row r="26" spans="1:9" ht="33.6" customHeight="1">
      <c r="A26" s="460">
        <v>2</v>
      </c>
      <c r="B26" s="745"/>
      <c r="C26" s="745"/>
      <c r="D26" s="745"/>
      <c r="E26" s="745"/>
      <c r="F26" s="745"/>
      <c r="G26" s="745"/>
      <c r="H26" s="909"/>
      <c r="I26" s="909"/>
    </row>
    <row r="27" spans="1:9" ht="33.6" customHeight="1">
      <c r="A27" s="460">
        <v>3</v>
      </c>
      <c r="B27" s="745"/>
      <c r="C27" s="745"/>
      <c r="D27" s="745"/>
      <c r="E27" s="745"/>
      <c r="F27" s="745"/>
      <c r="G27" s="745"/>
      <c r="H27" s="909"/>
      <c r="I27" s="909"/>
    </row>
    <row r="28" spans="1:9" ht="33.6" customHeight="1">
      <c r="A28" s="460">
        <v>4</v>
      </c>
      <c r="B28" s="794"/>
      <c r="C28" s="795"/>
      <c r="D28" s="795"/>
      <c r="E28" s="795"/>
      <c r="F28" s="795"/>
      <c r="G28" s="795"/>
      <c r="H28" s="855"/>
      <c r="I28" s="856"/>
    </row>
    <row r="29" spans="1:9" ht="33.6" customHeight="1">
      <c r="A29" s="460">
        <v>5</v>
      </c>
      <c r="B29" s="794"/>
      <c r="C29" s="795"/>
      <c r="D29" s="795"/>
      <c r="E29" s="795"/>
      <c r="F29" s="795"/>
      <c r="G29" s="795"/>
      <c r="H29" s="855"/>
      <c r="I29" s="856"/>
    </row>
    <row r="30" spans="1:9" ht="33.6" customHeight="1">
      <c r="A30" s="459"/>
      <c r="B30" s="764" t="s">
        <v>4737</v>
      </c>
      <c r="C30" s="764"/>
      <c r="D30" s="764"/>
      <c r="E30" s="764"/>
      <c r="F30" s="764"/>
      <c r="G30" s="764"/>
      <c r="H30" s="897"/>
      <c r="I30" s="897"/>
    </row>
    <row r="31" spans="1:9" ht="33.6" customHeight="1">
      <c r="A31" s="460">
        <v>1</v>
      </c>
      <c r="B31" s="745"/>
      <c r="C31" s="745"/>
      <c r="D31" s="745"/>
      <c r="E31" s="745"/>
      <c r="F31" s="745"/>
      <c r="G31" s="745"/>
      <c r="H31" s="909"/>
      <c r="I31" s="909"/>
    </row>
    <row r="32" spans="1:9" ht="33.6" customHeight="1">
      <c r="A32" s="460">
        <v>2</v>
      </c>
      <c r="B32" s="745"/>
      <c r="C32" s="745"/>
      <c r="D32" s="745"/>
      <c r="E32" s="745"/>
      <c r="F32" s="745"/>
      <c r="G32" s="745"/>
      <c r="H32" s="909"/>
      <c r="I32" s="909"/>
    </row>
    <row r="33" spans="1:9" ht="33.6" customHeight="1">
      <c r="A33" s="460">
        <v>3</v>
      </c>
      <c r="B33" s="745"/>
      <c r="C33" s="745"/>
      <c r="D33" s="745"/>
      <c r="E33" s="745"/>
      <c r="F33" s="745"/>
      <c r="G33" s="745"/>
      <c r="H33" s="909"/>
      <c r="I33" s="909"/>
    </row>
    <row r="34" spans="1:9" ht="33.6" customHeight="1">
      <c r="A34" s="460">
        <v>4</v>
      </c>
      <c r="B34" s="745"/>
      <c r="C34" s="745"/>
      <c r="D34" s="745"/>
      <c r="E34" s="745"/>
      <c r="F34" s="745"/>
      <c r="G34" s="745"/>
      <c r="H34" s="909"/>
      <c r="I34" s="909"/>
    </row>
    <row r="35" spans="1:9" ht="33.6" customHeight="1">
      <c r="A35" s="460">
        <v>5</v>
      </c>
      <c r="B35" s="794"/>
      <c r="C35" s="795"/>
      <c r="D35" s="795"/>
      <c r="E35" s="795"/>
      <c r="F35" s="795"/>
      <c r="G35" s="795"/>
      <c r="H35" s="855"/>
      <c r="I35" s="856"/>
    </row>
    <row r="36" spans="1:9" ht="33.6" customHeight="1">
      <c r="A36" s="459"/>
      <c r="B36" s="860" t="s">
        <v>4742</v>
      </c>
      <c r="C36" s="861"/>
      <c r="D36" s="861"/>
      <c r="E36" s="861"/>
      <c r="F36" s="861"/>
      <c r="G36" s="861"/>
      <c r="H36" s="862"/>
      <c r="I36" s="863"/>
    </row>
    <row r="37" spans="1:9" ht="33.6" customHeight="1">
      <c r="A37" s="459"/>
      <c r="B37" s="747" t="s">
        <v>4743</v>
      </c>
      <c r="C37" s="747"/>
      <c r="D37" s="747"/>
      <c r="E37" s="747"/>
      <c r="F37" s="747"/>
      <c r="G37" s="747"/>
      <c r="H37" s="910"/>
      <c r="I37" s="910"/>
    </row>
    <row r="38" spans="1:9" ht="33.6" customHeight="1">
      <c r="A38" s="772"/>
      <c r="B38" s="772"/>
      <c r="C38" s="772"/>
      <c r="D38" s="772"/>
      <c r="E38" s="772"/>
      <c r="F38" s="772"/>
      <c r="G38" s="772"/>
      <c r="H38" s="854"/>
      <c r="I38" s="854"/>
    </row>
    <row r="39" spans="1:9" ht="33.6" customHeight="1">
      <c r="A39" s="772"/>
      <c r="B39" s="772"/>
      <c r="C39" s="772"/>
      <c r="D39" s="772"/>
      <c r="E39" s="772"/>
      <c r="F39" s="772"/>
      <c r="G39" s="772"/>
      <c r="H39" s="854"/>
      <c r="I39" s="854"/>
    </row>
    <row r="40" spans="1:9" ht="33.6" customHeight="1">
      <c r="A40" s="772"/>
      <c r="B40" s="772"/>
      <c r="C40" s="772"/>
      <c r="D40" s="772"/>
      <c r="E40" s="772"/>
      <c r="F40" s="772"/>
      <c r="G40" s="772"/>
      <c r="H40" s="854"/>
      <c r="I40" s="854"/>
    </row>
    <row r="41" spans="1:9" ht="26.25">
      <c r="A41" s="1004" t="s">
        <v>3134</v>
      </c>
      <c r="B41" s="875"/>
      <c r="C41" s="875"/>
      <c r="D41" s="875"/>
      <c r="E41" s="875"/>
      <c r="F41" s="875"/>
      <c r="G41" s="1014"/>
    </row>
    <row r="42" spans="1:9" ht="40.15" customHeight="1">
      <c r="A42" s="355" t="s">
        <v>3133</v>
      </c>
      <c r="B42" s="363" t="s">
        <v>1908</v>
      </c>
      <c r="C42" s="354" t="s">
        <v>2391</v>
      </c>
      <c r="D42" s="355" t="s">
        <v>2408</v>
      </c>
      <c r="E42" s="356" t="s">
        <v>3132</v>
      </c>
      <c r="F42" s="357" t="s">
        <v>1433</v>
      </c>
      <c r="G42" s="357" t="s">
        <v>1432</v>
      </c>
    </row>
    <row r="43" spans="1:9" ht="21">
      <c r="A43" s="235"/>
      <c r="B43" s="908" t="s">
        <v>1430</v>
      </c>
      <c r="C43" s="878"/>
      <c r="D43" s="878"/>
      <c r="E43" s="878"/>
      <c r="F43" s="878"/>
      <c r="G43" s="878"/>
      <c r="H43" s="11">
        <f>H70+H82+H103</f>
        <v>30</v>
      </c>
      <c r="I43" s="11">
        <f>I70+I82+I103</f>
        <v>30</v>
      </c>
    </row>
    <row r="44" spans="1:9" ht="40.15" hidden="1" customHeight="1">
      <c r="A44" s="338" t="s">
        <v>1429</v>
      </c>
      <c r="B44" s="952" t="s">
        <v>1428</v>
      </c>
      <c r="C44" s="953"/>
      <c r="D44" s="953"/>
      <c r="E44" s="953"/>
      <c r="F44" s="953"/>
      <c r="G44" s="954"/>
    </row>
    <row r="45" spans="1:9" ht="31.5" hidden="1">
      <c r="A45" s="259" t="s">
        <v>1427</v>
      </c>
      <c r="B45" s="28" t="s">
        <v>1426</v>
      </c>
      <c r="C45" s="24"/>
      <c r="D45" s="24"/>
      <c r="E45" s="25"/>
      <c r="F45" s="24"/>
      <c r="G45" s="24"/>
    </row>
    <row r="46" spans="1:9" ht="31.5" hidden="1">
      <c r="A46" s="259" t="s">
        <v>1423</v>
      </c>
      <c r="B46" s="28" t="s">
        <v>1422</v>
      </c>
      <c r="C46" s="24"/>
      <c r="D46" s="24"/>
      <c r="E46" s="25"/>
      <c r="F46" s="24"/>
      <c r="G46" s="24"/>
    </row>
    <row r="47" spans="1:9" ht="31.5" hidden="1">
      <c r="A47" s="259" t="s">
        <v>1419</v>
      </c>
      <c r="B47" s="28" t="s">
        <v>1418</v>
      </c>
      <c r="C47" s="24"/>
      <c r="D47" s="24"/>
      <c r="E47" s="25"/>
      <c r="F47" s="24"/>
      <c r="G47" s="24"/>
    </row>
    <row r="48" spans="1:9" ht="31.5" hidden="1">
      <c r="A48" s="259" t="s">
        <v>1415</v>
      </c>
      <c r="B48" s="28" t="s">
        <v>1414</v>
      </c>
      <c r="C48" s="24"/>
      <c r="D48" s="24"/>
      <c r="E48" s="25"/>
      <c r="F48" s="24"/>
      <c r="G48" s="24"/>
    </row>
    <row r="49" spans="1:7" ht="31.5" hidden="1">
      <c r="A49" s="259" t="s">
        <v>1411</v>
      </c>
      <c r="B49" s="28" t="s">
        <v>1410</v>
      </c>
      <c r="C49" s="24"/>
      <c r="D49" s="24"/>
      <c r="E49" s="25"/>
      <c r="F49" s="24"/>
      <c r="G49" s="24"/>
    </row>
    <row r="50" spans="1:7" ht="31.5" hidden="1">
      <c r="A50" s="259" t="s">
        <v>1407</v>
      </c>
      <c r="B50" s="28" t="s">
        <v>1406</v>
      </c>
      <c r="C50" s="24"/>
      <c r="D50" s="24"/>
      <c r="E50" s="25"/>
      <c r="F50" s="24"/>
      <c r="G50" s="24"/>
    </row>
    <row r="51" spans="1:7" ht="31.5" hidden="1">
      <c r="A51" s="259" t="s">
        <v>1401</v>
      </c>
      <c r="B51" s="28" t="s">
        <v>1400</v>
      </c>
      <c r="C51" s="24"/>
      <c r="D51" s="24"/>
      <c r="E51" s="25"/>
      <c r="F51" s="24"/>
      <c r="G51" s="24"/>
    </row>
    <row r="52" spans="1:7" ht="31.5" hidden="1">
      <c r="A52" s="259" t="s">
        <v>1395</v>
      </c>
      <c r="B52" s="28" t="s">
        <v>1394</v>
      </c>
      <c r="C52" s="24"/>
      <c r="D52" s="24"/>
      <c r="E52" s="25"/>
      <c r="F52" s="24"/>
      <c r="G52" s="24"/>
    </row>
    <row r="53" spans="1:7" ht="31.5" hidden="1">
      <c r="A53" s="259" t="s">
        <v>1392</v>
      </c>
      <c r="B53" s="28" t="s">
        <v>1391</v>
      </c>
      <c r="C53" s="24"/>
      <c r="D53" s="24"/>
      <c r="E53" s="25"/>
      <c r="F53" s="24"/>
      <c r="G53" s="24"/>
    </row>
    <row r="54" spans="1:7" ht="31.5" hidden="1">
      <c r="A54" s="259" t="s">
        <v>1389</v>
      </c>
      <c r="B54" s="28" t="s">
        <v>1388</v>
      </c>
      <c r="C54" s="24"/>
      <c r="D54" s="24"/>
      <c r="E54" s="25"/>
      <c r="F54" s="24"/>
      <c r="G54" s="24"/>
    </row>
    <row r="55" spans="1:7" ht="31.5" hidden="1">
      <c r="A55" s="259" t="s">
        <v>1383</v>
      </c>
      <c r="B55" s="28" t="s">
        <v>1382</v>
      </c>
      <c r="C55" s="24"/>
      <c r="D55" s="24"/>
      <c r="E55" s="25"/>
      <c r="F55" s="24"/>
      <c r="G55" s="24"/>
    </row>
    <row r="56" spans="1:7" ht="31.5" hidden="1">
      <c r="A56" s="259" t="s">
        <v>1379</v>
      </c>
      <c r="B56" s="28" t="s">
        <v>1378</v>
      </c>
      <c r="C56" s="24"/>
      <c r="D56" s="24"/>
      <c r="E56" s="25"/>
      <c r="F56" s="24"/>
      <c r="G56" s="24"/>
    </row>
    <row r="57" spans="1:7" ht="31.5" hidden="1">
      <c r="A57" s="259" t="s">
        <v>1375</v>
      </c>
      <c r="B57" s="28" t="s">
        <v>1374</v>
      </c>
      <c r="C57" s="24"/>
      <c r="D57" s="24"/>
      <c r="E57" s="25"/>
      <c r="F57" s="24"/>
      <c r="G57" s="24"/>
    </row>
    <row r="58" spans="1:7" ht="31.5" hidden="1">
      <c r="A58" s="20" t="s">
        <v>1370</v>
      </c>
      <c r="B58" s="28" t="s">
        <v>1369</v>
      </c>
      <c r="C58" s="47"/>
      <c r="D58" s="88"/>
      <c r="E58" s="124"/>
      <c r="F58" s="24"/>
      <c r="G58" s="24"/>
    </row>
    <row r="59" spans="1:7" ht="15.75" hidden="1">
      <c r="A59" s="268"/>
      <c r="B59" s="28"/>
      <c r="C59" s="47"/>
      <c r="D59" s="88"/>
      <c r="E59" s="124"/>
      <c r="F59" s="24"/>
      <c r="G59" s="24"/>
    </row>
    <row r="60" spans="1:7" ht="30" hidden="1" customHeight="1">
      <c r="A60" s="259" t="s">
        <v>1367</v>
      </c>
      <c r="B60" s="28" t="s">
        <v>1366</v>
      </c>
      <c r="C60" s="24"/>
      <c r="D60" s="24"/>
      <c r="E60" s="25"/>
      <c r="F60" s="24"/>
      <c r="G60" s="24"/>
    </row>
    <row r="61" spans="1:7" ht="31.5" hidden="1">
      <c r="A61" s="259" t="s">
        <v>1358</v>
      </c>
      <c r="B61" s="28" t="s">
        <v>1357</v>
      </c>
      <c r="C61" s="24"/>
      <c r="D61" s="24"/>
      <c r="E61" s="25"/>
      <c r="F61" s="24"/>
      <c r="G61" s="24"/>
    </row>
    <row r="62" spans="1:7" ht="31.5" hidden="1">
      <c r="A62" s="259" t="s">
        <v>1356</v>
      </c>
      <c r="B62" s="28" t="s">
        <v>1355</v>
      </c>
      <c r="C62" s="24"/>
      <c r="D62" s="24"/>
      <c r="E62" s="25"/>
      <c r="F62" s="24"/>
      <c r="G62" s="24"/>
    </row>
    <row r="63" spans="1:7" ht="31.5" hidden="1">
      <c r="A63" s="259" t="s">
        <v>1354</v>
      </c>
      <c r="B63" s="28" t="s">
        <v>1353</v>
      </c>
      <c r="C63" s="24"/>
      <c r="D63" s="24"/>
      <c r="E63" s="25"/>
      <c r="F63" s="24"/>
      <c r="G63" s="24"/>
    </row>
    <row r="64" spans="1:7" ht="40.15" hidden="1" customHeight="1">
      <c r="A64" s="338" t="s">
        <v>1352</v>
      </c>
      <c r="B64" s="952" t="s">
        <v>1351</v>
      </c>
      <c r="C64" s="953"/>
      <c r="D64" s="953"/>
      <c r="E64" s="953"/>
      <c r="F64" s="953"/>
      <c r="G64" s="954"/>
    </row>
    <row r="65" spans="1:9" ht="31.5" hidden="1">
      <c r="A65" s="268" t="s">
        <v>3131</v>
      </c>
      <c r="B65" s="37" t="s">
        <v>1349</v>
      </c>
      <c r="C65" s="24"/>
      <c r="D65" s="24"/>
      <c r="E65" s="25"/>
      <c r="F65" s="24"/>
      <c r="G65" s="24"/>
    </row>
    <row r="66" spans="1:9" ht="31.5" hidden="1">
      <c r="A66" s="268" t="s">
        <v>3130</v>
      </c>
      <c r="B66" s="37" t="s">
        <v>1347</v>
      </c>
      <c r="C66" s="73"/>
      <c r="D66" s="88"/>
      <c r="E66" s="124"/>
      <c r="F66" s="113"/>
      <c r="G66" s="24"/>
    </row>
    <row r="67" spans="1:9" ht="31.5" hidden="1">
      <c r="A67" s="268" t="s">
        <v>3129</v>
      </c>
      <c r="B67" s="37" t="s">
        <v>1344</v>
      </c>
      <c r="C67" s="24"/>
      <c r="D67" s="24"/>
      <c r="E67" s="25"/>
      <c r="F67" s="24"/>
      <c r="G67" s="24"/>
    </row>
    <row r="68" spans="1:9" ht="31.5" hidden="1">
      <c r="A68" s="268" t="s">
        <v>3128</v>
      </c>
      <c r="B68" s="37" t="s">
        <v>1341</v>
      </c>
      <c r="C68" s="24"/>
      <c r="D68" s="24"/>
      <c r="E68" s="25"/>
      <c r="F68" s="24"/>
      <c r="G68" s="24"/>
    </row>
    <row r="69" spans="1:9" ht="31.5" hidden="1">
      <c r="A69" s="268" t="s">
        <v>3127</v>
      </c>
      <c r="B69" s="37" t="s">
        <v>1338</v>
      </c>
      <c r="C69" s="24"/>
      <c r="D69" s="24"/>
      <c r="E69" s="25"/>
      <c r="F69" s="24"/>
      <c r="G69" s="24"/>
    </row>
    <row r="70" spans="1:9" ht="40.15" customHeight="1">
      <c r="A70" s="339" t="s">
        <v>1336</v>
      </c>
      <c r="B70" s="952" t="s">
        <v>1335</v>
      </c>
      <c r="C70" s="953"/>
      <c r="D70" s="953"/>
      <c r="E70" s="953"/>
      <c r="F70" s="953"/>
      <c r="G70" s="954"/>
      <c r="H70" s="11">
        <f>SUM(D72:D80)</f>
        <v>18</v>
      </c>
      <c r="I70" s="11">
        <f>COUNT(D72:D80)*2</f>
        <v>18</v>
      </c>
    </row>
    <row r="71" spans="1:9" ht="31.5" hidden="1">
      <c r="A71" s="268" t="s">
        <v>1334</v>
      </c>
      <c r="B71" s="37" t="s">
        <v>1333</v>
      </c>
      <c r="C71" s="24"/>
      <c r="D71" s="24"/>
      <c r="E71" s="25"/>
      <c r="F71" s="24"/>
      <c r="G71" s="24"/>
    </row>
    <row r="72" spans="1:9" ht="47.25" customHeight="1">
      <c r="A72" s="18" t="s">
        <v>1332</v>
      </c>
      <c r="B72" s="37" t="s">
        <v>1331</v>
      </c>
      <c r="C72" s="47" t="s">
        <v>3126</v>
      </c>
      <c r="D72" s="23">
        <v>2</v>
      </c>
      <c r="E72" s="25" t="s">
        <v>106</v>
      </c>
      <c r="F72" s="21"/>
      <c r="G72" s="23"/>
    </row>
    <row r="73" spans="1:9" ht="60">
      <c r="A73" s="18"/>
      <c r="B73" s="37"/>
      <c r="C73" s="47" t="s">
        <v>3125</v>
      </c>
      <c r="D73" s="23">
        <v>2</v>
      </c>
      <c r="E73" s="25" t="s">
        <v>106</v>
      </c>
      <c r="F73" s="21"/>
      <c r="G73" s="23"/>
    </row>
    <row r="74" spans="1:9" ht="30">
      <c r="A74" s="18"/>
      <c r="B74" s="37"/>
      <c r="C74" s="21" t="s">
        <v>3124</v>
      </c>
      <c r="D74" s="23">
        <v>2</v>
      </c>
      <c r="E74" s="13" t="s">
        <v>110</v>
      </c>
      <c r="F74" s="21"/>
      <c r="G74" s="23"/>
    </row>
    <row r="75" spans="1:9" ht="30">
      <c r="A75" s="143"/>
      <c r="B75" s="37"/>
      <c r="C75" s="21" t="s">
        <v>3123</v>
      </c>
      <c r="D75" s="23">
        <v>2</v>
      </c>
      <c r="E75" s="13" t="s">
        <v>110</v>
      </c>
      <c r="F75" s="21"/>
      <c r="G75" s="23"/>
    </row>
    <row r="76" spans="1:9" ht="30">
      <c r="A76" s="143"/>
      <c r="B76" s="37"/>
      <c r="C76" s="21" t="s">
        <v>3122</v>
      </c>
      <c r="D76" s="23">
        <v>2</v>
      </c>
      <c r="E76" s="13" t="s">
        <v>110</v>
      </c>
      <c r="F76" s="21"/>
      <c r="G76" s="23"/>
    </row>
    <row r="77" spans="1:9" ht="30">
      <c r="A77" s="143"/>
      <c r="B77" s="37"/>
      <c r="C77" s="21" t="s">
        <v>3121</v>
      </c>
      <c r="D77" s="23">
        <v>2</v>
      </c>
      <c r="E77" s="13" t="s">
        <v>110</v>
      </c>
      <c r="F77" s="21"/>
      <c r="G77" s="23"/>
    </row>
    <row r="78" spans="1:9" ht="30">
      <c r="A78" s="143"/>
      <c r="B78" s="37"/>
      <c r="C78" s="21" t="s">
        <v>3120</v>
      </c>
      <c r="D78" s="23">
        <v>2</v>
      </c>
      <c r="E78" s="13" t="s">
        <v>110</v>
      </c>
      <c r="F78" s="21"/>
      <c r="G78" s="23"/>
    </row>
    <row r="79" spans="1:9" ht="30">
      <c r="A79" s="143"/>
      <c r="B79" s="37"/>
      <c r="C79" s="21" t="s">
        <v>3119</v>
      </c>
      <c r="D79" s="23">
        <v>2</v>
      </c>
      <c r="E79" s="13" t="s">
        <v>110</v>
      </c>
      <c r="F79" s="21"/>
      <c r="G79" s="23"/>
    </row>
    <row r="80" spans="1:9" ht="30">
      <c r="A80" s="143"/>
      <c r="B80" s="37"/>
      <c r="C80" s="21" t="s">
        <v>3118</v>
      </c>
      <c r="D80" s="23">
        <v>2</v>
      </c>
      <c r="E80" s="13" t="s">
        <v>110</v>
      </c>
      <c r="F80" s="21"/>
      <c r="G80" s="23"/>
    </row>
    <row r="81" spans="1:9" ht="47.25" hidden="1">
      <c r="A81" s="268" t="s">
        <v>3117</v>
      </c>
      <c r="B81" s="37" t="s">
        <v>1328</v>
      </c>
      <c r="C81" s="24"/>
      <c r="D81" s="24"/>
      <c r="E81" s="25"/>
      <c r="F81" s="24"/>
      <c r="G81" s="24"/>
    </row>
    <row r="82" spans="1:9" ht="40.15" customHeight="1">
      <c r="A82" s="340" t="s">
        <v>1325</v>
      </c>
      <c r="B82" s="952" t="s">
        <v>1324</v>
      </c>
      <c r="C82" s="953"/>
      <c r="D82" s="953"/>
      <c r="E82" s="953"/>
      <c r="F82" s="953"/>
      <c r="G82" s="954"/>
      <c r="H82" s="11">
        <f>SUM(D83:D91)</f>
        <v>10</v>
      </c>
      <c r="I82" s="11">
        <f>COUNT(D83:D91)*2</f>
        <v>10</v>
      </c>
    </row>
    <row r="83" spans="1:9" ht="63">
      <c r="A83" s="143" t="s">
        <v>1323</v>
      </c>
      <c r="B83" s="28" t="s">
        <v>1322</v>
      </c>
      <c r="C83" s="21" t="s">
        <v>3116</v>
      </c>
      <c r="D83" s="58">
        <v>2</v>
      </c>
      <c r="E83" s="29" t="s">
        <v>110</v>
      </c>
      <c r="F83" s="12"/>
      <c r="G83" s="23"/>
    </row>
    <row r="84" spans="1:9" ht="30">
      <c r="A84" s="143"/>
      <c r="B84" s="28"/>
      <c r="C84" s="21" t="s">
        <v>3115</v>
      </c>
      <c r="D84" s="58">
        <v>2</v>
      </c>
      <c r="E84" s="29" t="s">
        <v>110</v>
      </c>
      <c r="F84" s="21" t="s">
        <v>3114</v>
      </c>
      <c r="G84" s="23"/>
    </row>
    <row r="85" spans="1:9" ht="63">
      <c r="A85" s="143" t="s">
        <v>1319</v>
      </c>
      <c r="B85" s="28" t="s">
        <v>1318</v>
      </c>
      <c r="C85" s="21" t="s">
        <v>3113</v>
      </c>
      <c r="D85" s="58">
        <v>2</v>
      </c>
      <c r="E85" s="29" t="s">
        <v>110</v>
      </c>
      <c r="F85" s="24"/>
      <c r="G85" s="23"/>
    </row>
    <row r="86" spans="1:9" ht="63">
      <c r="A86" s="143" t="s">
        <v>3112</v>
      </c>
      <c r="B86" s="28" t="s">
        <v>1315</v>
      </c>
      <c r="C86" s="21" t="s">
        <v>3111</v>
      </c>
      <c r="D86" s="58">
        <v>2</v>
      </c>
      <c r="E86" s="29" t="s">
        <v>110</v>
      </c>
      <c r="F86" s="24"/>
      <c r="G86" s="23"/>
    </row>
    <row r="87" spans="1:9" ht="47.25" hidden="1">
      <c r="A87" s="268" t="s">
        <v>1313</v>
      </c>
      <c r="B87" s="28" t="s">
        <v>1312</v>
      </c>
      <c r="C87" s="21"/>
      <c r="D87" s="24"/>
      <c r="E87" s="25"/>
      <c r="F87" s="24"/>
      <c r="G87" s="24"/>
    </row>
    <row r="88" spans="1:9" ht="63" hidden="1">
      <c r="A88" s="268" t="s">
        <v>1306</v>
      </c>
      <c r="B88" s="28" t="s">
        <v>1305</v>
      </c>
      <c r="C88" s="24"/>
      <c r="D88" s="24"/>
      <c r="E88" s="25"/>
      <c r="F88" s="24"/>
      <c r="G88" s="24"/>
    </row>
    <row r="89" spans="1:9" ht="47.25" hidden="1">
      <c r="A89" s="268" t="s">
        <v>3110</v>
      </c>
      <c r="B89" s="28" t="s">
        <v>1299</v>
      </c>
      <c r="C89" s="24"/>
      <c r="D89" s="24"/>
      <c r="E89" s="25"/>
      <c r="F89" s="24"/>
      <c r="G89" s="269"/>
    </row>
    <row r="90" spans="1:9" ht="63" hidden="1">
      <c r="A90" s="268" t="s">
        <v>1297</v>
      </c>
      <c r="B90" s="28" t="s">
        <v>1296</v>
      </c>
      <c r="C90" s="24"/>
      <c r="D90" s="24"/>
      <c r="E90" s="25"/>
      <c r="F90" s="24"/>
      <c r="G90" s="269"/>
    </row>
    <row r="91" spans="1:9" ht="110.25">
      <c r="A91" s="143" t="s">
        <v>1294</v>
      </c>
      <c r="B91" s="28" t="s">
        <v>1293</v>
      </c>
      <c r="C91" s="21" t="s">
        <v>3109</v>
      </c>
      <c r="D91" s="58">
        <v>2</v>
      </c>
      <c r="E91" s="25" t="s">
        <v>106</v>
      </c>
      <c r="F91" s="24"/>
      <c r="G91" s="128"/>
    </row>
    <row r="92" spans="1:9" ht="63" hidden="1">
      <c r="A92" s="268" t="s">
        <v>3108</v>
      </c>
      <c r="B92" s="28" t="s">
        <v>1290</v>
      </c>
      <c r="C92" s="24"/>
      <c r="D92" s="24"/>
      <c r="E92" s="25"/>
      <c r="F92" s="24"/>
      <c r="G92" s="269"/>
    </row>
    <row r="93" spans="1:9" ht="63" hidden="1">
      <c r="A93" s="268"/>
      <c r="B93" s="28" t="s">
        <v>3107</v>
      </c>
      <c r="C93" s="24"/>
      <c r="D93" s="24"/>
      <c r="E93" s="25"/>
      <c r="F93" s="24"/>
      <c r="G93" s="269"/>
    </row>
    <row r="94" spans="1:9" ht="45" hidden="1">
      <c r="A94" s="270"/>
      <c r="B94" s="22" t="s">
        <v>1285</v>
      </c>
      <c r="C94" s="24"/>
      <c r="D94" s="24"/>
      <c r="E94" s="25"/>
      <c r="F94" s="24"/>
      <c r="G94" s="269"/>
    </row>
    <row r="95" spans="1:9" ht="40.15" hidden="1" customHeight="1">
      <c r="A95" s="338" t="s">
        <v>1283</v>
      </c>
      <c r="B95" s="952" t="s">
        <v>1282</v>
      </c>
      <c r="C95" s="953"/>
      <c r="D95" s="953"/>
      <c r="E95" s="953"/>
      <c r="F95" s="953"/>
      <c r="G95" s="954"/>
    </row>
    <row r="96" spans="1:9" ht="31.5" hidden="1">
      <c r="A96" s="268" t="s">
        <v>1281</v>
      </c>
      <c r="B96" s="30" t="s">
        <v>1280</v>
      </c>
      <c r="C96" s="24"/>
      <c r="D96" s="24"/>
      <c r="E96" s="25"/>
      <c r="F96" s="24"/>
      <c r="G96" s="24"/>
    </row>
    <row r="97" spans="1:9" ht="31.5" hidden="1">
      <c r="A97" s="268" t="s">
        <v>1279</v>
      </c>
      <c r="B97" s="30" t="s">
        <v>1278</v>
      </c>
      <c r="C97" s="24"/>
      <c r="D97" s="24"/>
      <c r="E97" s="25"/>
      <c r="F97" s="24"/>
      <c r="G97" s="24"/>
    </row>
    <row r="98" spans="1:9" ht="31.5" hidden="1">
      <c r="A98" s="268" t="s">
        <v>1277</v>
      </c>
      <c r="B98" s="30" t="s">
        <v>1276</v>
      </c>
      <c r="C98" s="24"/>
      <c r="D98" s="24"/>
      <c r="E98" s="25"/>
      <c r="F98" s="24"/>
      <c r="G98" s="24"/>
    </row>
    <row r="99" spans="1:9" ht="31.5" hidden="1">
      <c r="A99" s="268" t="s">
        <v>1275</v>
      </c>
      <c r="B99" s="30" t="s">
        <v>1274</v>
      </c>
      <c r="C99" s="24"/>
      <c r="D99" s="24"/>
      <c r="E99" s="25"/>
      <c r="F99" s="24"/>
      <c r="G99" s="24"/>
    </row>
    <row r="100" spans="1:9" ht="31.5" hidden="1">
      <c r="A100" s="268" t="s">
        <v>1273</v>
      </c>
      <c r="B100" s="30" t="s">
        <v>1272</v>
      </c>
      <c r="C100" s="24"/>
      <c r="D100" s="24"/>
      <c r="E100" s="25"/>
      <c r="F100" s="24"/>
      <c r="G100" s="24"/>
    </row>
    <row r="101" spans="1:9" ht="31.5" hidden="1">
      <c r="A101" s="268" t="s">
        <v>1271</v>
      </c>
      <c r="B101" s="30" t="s">
        <v>1270</v>
      </c>
      <c r="C101" s="24"/>
      <c r="D101" s="24"/>
      <c r="E101" s="25"/>
      <c r="F101" s="24"/>
      <c r="G101" s="24"/>
    </row>
    <row r="102" spans="1:9" ht="31.5" hidden="1">
      <c r="A102" s="268" t="s">
        <v>1269</v>
      </c>
      <c r="B102" s="30" t="s">
        <v>1268</v>
      </c>
      <c r="C102" s="24"/>
      <c r="D102" s="24"/>
      <c r="E102" s="25"/>
      <c r="F102" s="24"/>
      <c r="G102" s="24"/>
    </row>
    <row r="103" spans="1:9" ht="40.15" customHeight="1">
      <c r="A103" s="340" t="s">
        <v>1267</v>
      </c>
      <c r="B103" s="955" t="s">
        <v>1266</v>
      </c>
      <c r="C103" s="956"/>
      <c r="D103" s="956"/>
      <c r="E103" s="956"/>
      <c r="F103" s="956"/>
      <c r="G103" s="957"/>
      <c r="H103" s="11">
        <f>SUM(D104)</f>
        <v>2</v>
      </c>
      <c r="I103" s="11">
        <f>COUNT(D104)*2</f>
        <v>2</v>
      </c>
    </row>
    <row r="104" spans="1:9" ht="63">
      <c r="A104" s="143" t="s">
        <v>3106</v>
      </c>
      <c r="B104" s="30" t="s">
        <v>1264</v>
      </c>
      <c r="C104" s="21" t="s">
        <v>3105</v>
      </c>
      <c r="D104" s="23">
        <v>2</v>
      </c>
      <c r="E104" s="25" t="s">
        <v>106</v>
      </c>
      <c r="F104" s="24"/>
      <c r="G104" s="23"/>
    </row>
    <row r="105" spans="1:9" ht="78.75" hidden="1">
      <c r="A105" s="259" t="s">
        <v>3104</v>
      </c>
      <c r="B105" s="30" t="s">
        <v>1260</v>
      </c>
      <c r="C105" s="24"/>
      <c r="D105" s="24"/>
      <c r="E105" s="25"/>
      <c r="F105" s="24"/>
      <c r="G105" s="24"/>
    </row>
    <row r="106" spans="1:9" ht="21">
      <c r="A106" s="235"/>
      <c r="B106" s="908" t="s">
        <v>1259</v>
      </c>
      <c r="C106" s="878"/>
      <c r="D106" s="878"/>
      <c r="E106" s="878"/>
      <c r="F106" s="878"/>
      <c r="G106" s="878"/>
      <c r="H106" s="11">
        <f>H107+H118+H124+H129+H135+H143</f>
        <v>42</v>
      </c>
      <c r="I106" s="11">
        <f>I107+I118+I124+I129+I135+I143</f>
        <v>42</v>
      </c>
    </row>
    <row r="107" spans="1:9" ht="40.15" customHeight="1">
      <c r="A107" s="340" t="s">
        <v>1258</v>
      </c>
      <c r="B107" s="879" t="s">
        <v>1257</v>
      </c>
      <c r="C107" s="880"/>
      <c r="D107" s="880"/>
      <c r="E107" s="880"/>
      <c r="F107" s="880"/>
      <c r="G107" s="881"/>
      <c r="H107" s="11">
        <f>SUM(D108:D117)</f>
        <v>14</v>
      </c>
      <c r="I107" s="11">
        <f>COUNT(D108:D117)*2</f>
        <v>14</v>
      </c>
    </row>
    <row r="108" spans="1:9" ht="45">
      <c r="A108" s="18" t="s">
        <v>1256</v>
      </c>
      <c r="B108" s="97" t="s">
        <v>1255</v>
      </c>
      <c r="C108" s="170" t="s">
        <v>3103</v>
      </c>
      <c r="D108" s="23">
        <v>2</v>
      </c>
      <c r="E108" s="25" t="s">
        <v>156</v>
      </c>
      <c r="F108" s="16" t="s">
        <v>1253</v>
      </c>
      <c r="G108" s="23"/>
    </row>
    <row r="109" spans="1:9" ht="31.5">
      <c r="A109" s="231"/>
      <c r="B109" s="97"/>
      <c r="C109" s="64" t="s">
        <v>2390</v>
      </c>
      <c r="D109" s="23">
        <v>2</v>
      </c>
      <c r="E109" s="25" t="s">
        <v>156</v>
      </c>
      <c r="F109" s="24"/>
      <c r="G109" s="23"/>
    </row>
    <row r="110" spans="1:9" ht="47.25">
      <c r="A110" s="18" t="s">
        <v>1251</v>
      </c>
      <c r="B110" s="97" t="s">
        <v>1250</v>
      </c>
      <c r="C110" s="16" t="s">
        <v>3102</v>
      </c>
      <c r="D110" s="23">
        <v>2</v>
      </c>
      <c r="E110" s="25" t="s">
        <v>156</v>
      </c>
      <c r="F110" s="24"/>
      <c r="G110" s="23"/>
    </row>
    <row r="111" spans="1:9" ht="45">
      <c r="A111" s="18"/>
      <c r="B111" s="97"/>
      <c r="C111" s="16" t="s">
        <v>3101</v>
      </c>
      <c r="D111" s="23">
        <v>2</v>
      </c>
      <c r="E111" s="25" t="s">
        <v>156</v>
      </c>
      <c r="F111" s="24"/>
      <c r="G111" s="23"/>
    </row>
    <row r="112" spans="1:9" ht="47.25" hidden="1">
      <c r="A112" s="20" t="s">
        <v>1244</v>
      </c>
      <c r="B112" s="97" t="s">
        <v>1243</v>
      </c>
      <c r="C112" s="24"/>
      <c r="D112" s="24"/>
      <c r="E112" s="25"/>
      <c r="F112" s="24"/>
      <c r="G112" s="24"/>
    </row>
    <row r="113" spans="1:9" ht="47.25">
      <c r="A113" s="18" t="s">
        <v>1241</v>
      </c>
      <c r="B113" s="97" t="s">
        <v>1240</v>
      </c>
      <c r="C113" s="170" t="s">
        <v>3100</v>
      </c>
      <c r="D113" s="23">
        <v>2</v>
      </c>
      <c r="E113" s="25" t="s">
        <v>156</v>
      </c>
      <c r="F113" s="24"/>
      <c r="G113" s="23"/>
    </row>
    <row r="114" spans="1:9" ht="63" hidden="1">
      <c r="A114" s="20" t="s">
        <v>1234</v>
      </c>
      <c r="B114" s="97" t="s">
        <v>1237</v>
      </c>
      <c r="C114" s="170"/>
      <c r="D114" s="24"/>
      <c r="E114" s="25"/>
      <c r="F114" s="24"/>
      <c r="G114" s="24"/>
    </row>
    <row r="115" spans="1:9" ht="47.25">
      <c r="A115" s="18" t="s">
        <v>1238</v>
      </c>
      <c r="B115" s="97" t="s">
        <v>1233</v>
      </c>
      <c r="C115" s="98" t="s">
        <v>1232</v>
      </c>
      <c r="D115" s="23">
        <v>2</v>
      </c>
      <c r="E115" s="25" t="s">
        <v>156</v>
      </c>
      <c r="F115" s="24"/>
      <c r="G115" s="23"/>
    </row>
    <row r="116" spans="1:9" ht="47.25" hidden="1">
      <c r="A116" s="20" t="s">
        <v>1231</v>
      </c>
      <c r="B116" s="97" t="s">
        <v>1230</v>
      </c>
      <c r="C116" s="24"/>
      <c r="D116" s="24"/>
      <c r="E116" s="25"/>
      <c r="F116" s="24"/>
      <c r="G116" s="24"/>
    </row>
    <row r="117" spans="1:9" ht="47.25">
      <c r="A117" s="18" t="s">
        <v>1228</v>
      </c>
      <c r="B117" s="97" t="s">
        <v>1227</v>
      </c>
      <c r="C117" s="267" t="s">
        <v>3099</v>
      </c>
      <c r="D117" s="23">
        <v>2</v>
      </c>
      <c r="E117" s="25" t="s">
        <v>156</v>
      </c>
      <c r="F117" s="24"/>
      <c r="G117" s="23"/>
    </row>
    <row r="118" spans="1:9" ht="40.15" customHeight="1">
      <c r="A118" s="340" t="s">
        <v>1224</v>
      </c>
      <c r="B118" s="737" t="s">
        <v>3098</v>
      </c>
      <c r="C118" s="738"/>
      <c r="D118" s="738"/>
      <c r="E118" s="738"/>
      <c r="F118" s="738"/>
      <c r="G118" s="739"/>
      <c r="H118" s="11">
        <f>SUM(D119:D121)</f>
        <v>4</v>
      </c>
      <c r="I118" s="11">
        <f>COUNT(D119:D121)*2</f>
        <v>4</v>
      </c>
    </row>
    <row r="119" spans="1:9" ht="31.5">
      <c r="A119" s="18" t="s">
        <v>1222</v>
      </c>
      <c r="B119" s="93" t="s">
        <v>1221</v>
      </c>
      <c r="C119" s="16" t="s">
        <v>3097</v>
      </c>
      <c r="D119" s="23">
        <v>2</v>
      </c>
      <c r="E119" s="25" t="s">
        <v>156</v>
      </c>
      <c r="F119" s="24"/>
      <c r="G119" s="23"/>
    </row>
    <row r="120" spans="1:9" ht="78.75" hidden="1">
      <c r="A120" s="20" t="s">
        <v>1215</v>
      </c>
      <c r="B120" s="93" t="s">
        <v>1214</v>
      </c>
      <c r="C120" s="24"/>
      <c r="D120" s="24"/>
      <c r="E120" s="25"/>
      <c r="F120" s="24"/>
      <c r="G120" s="24"/>
    </row>
    <row r="121" spans="1:9" ht="63">
      <c r="A121" s="18" t="s">
        <v>1213</v>
      </c>
      <c r="B121" s="96" t="s">
        <v>1212</v>
      </c>
      <c r="C121" s="16" t="s">
        <v>3096</v>
      </c>
      <c r="D121" s="23">
        <v>2</v>
      </c>
      <c r="E121" s="25" t="s">
        <v>156</v>
      </c>
      <c r="F121" s="24"/>
      <c r="G121" s="23"/>
    </row>
    <row r="122" spans="1:9" ht="47.25" hidden="1">
      <c r="A122" s="20" t="s">
        <v>1207</v>
      </c>
      <c r="B122" s="93" t="s">
        <v>1206</v>
      </c>
      <c r="C122" s="24"/>
      <c r="D122" s="24"/>
      <c r="E122" s="25"/>
      <c r="F122" s="24"/>
      <c r="G122" s="24"/>
    </row>
    <row r="123" spans="1:9" ht="47.25" hidden="1">
      <c r="A123" s="20" t="s">
        <v>1205</v>
      </c>
      <c r="B123" s="94" t="s">
        <v>1204</v>
      </c>
      <c r="C123" s="24"/>
      <c r="D123" s="24"/>
      <c r="E123" s="25"/>
      <c r="F123" s="24"/>
      <c r="G123" s="24"/>
    </row>
    <row r="124" spans="1:9" ht="40.15" customHeight="1">
      <c r="A124" s="340" t="s">
        <v>1203</v>
      </c>
      <c r="B124" s="879" t="s">
        <v>1202</v>
      </c>
      <c r="C124" s="880"/>
      <c r="D124" s="880"/>
      <c r="E124" s="880"/>
      <c r="F124" s="880"/>
      <c r="G124" s="881"/>
      <c r="H124" s="11">
        <f>SUM(D126:D128)</f>
        <v>6</v>
      </c>
      <c r="I124" s="11">
        <f>COUNT(D126:D128)*2</f>
        <v>6</v>
      </c>
    </row>
    <row r="125" spans="1:9" ht="31.5" hidden="1">
      <c r="A125" s="20" t="s">
        <v>1201</v>
      </c>
      <c r="B125" s="93" t="s">
        <v>1200</v>
      </c>
      <c r="C125" s="24"/>
      <c r="D125" s="24"/>
      <c r="E125" s="25"/>
      <c r="F125" s="24"/>
      <c r="G125" s="24"/>
    </row>
    <row r="126" spans="1:9" ht="60">
      <c r="A126" s="18" t="s">
        <v>1196</v>
      </c>
      <c r="B126" s="93" t="s">
        <v>1195</v>
      </c>
      <c r="C126" s="16" t="s">
        <v>3095</v>
      </c>
      <c r="D126" s="23">
        <v>2</v>
      </c>
      <c r="E126" s="25" t="s">
        <v>1186</v>
      </c>
      <c r="F126" s="16" t="s">
        <v>3094</v>
      </c>
      <c r="G126" s="23"/>
    </row>
    <row r="127" spans="1:9" ht="63">
      <c r="A127" s="18" t="s">
        <v>1193</v>
      </c>
      <c r="B127" s="93" t="s">
        <v>1192</v>
      </c>
      <c r="C127" s="22" t="s">
        <v>1191</v>
      </c>
      <c r="D127" s="23">
        <v>2</v>
      </c>
      <c r="E127" s="25" t="s">
        <v>903</v>
      </c>
      <c r="F127" s="24"/>
      <c r="G127" s="23"/>
    </row>
    <row r="128" spans="1:9" ht="78.75">
      <c r="A128" s="18" t="s">
        <v>1189</v>
      </c>
      <c r="B128" s="93" t="s">
        <v>1188</v>
      </c>
      <c r="C128" s="267" t="s">
        <v>3093</v>
      </c>
      <c r="D128" s="23">
        <v>2</v>
      </c>
      <c r="E128" s="25" t="s">
        <v>1186</v>
      </c>
      <c r="F128" s="24"/>
      <c r="G128" s="23"/>
    </row>
    <row r="129" spans="1:9" ht="40.15" customHeight="1">
      <c r="A129" s="340" t="s">
        <v>1184</v>
      </c>
      <c r="B129" s="879" t="s">
        <v>1183</v>
      </c>
      <c r="C129" s="880"/>
      <c r="D129" s="880"/>
      <c r="E129" s="880"/>
      <c r="F129" s="880"/>
      <c r="G129" s="881"/>
      <c r="H129" s="11">
        <f>SUM(D130:D134)</f>
        <v>6</v>
      </c>
      <c r="I129" s="11">
        <f>COUNT(D130:D134)*2</f>
        <v>6</v>
      </c>
    </row>
    <row r="130" spans="1:9" ht="63">
      <c r="A130" s="18" t="s">
        <v>1182</v>
      </c>
      <c r="B130" s="64" t="s">
        <v>1181</v>
      </c>
      <c r="C130" s="170" t="s">
        <v>3092</v>
      </c>
      <c r="D130" s="23">
        <v>2</v>
      </c>
      <c r="E130" s="25" t="s">
        <v>404</v>
      </c>
      <c r="F130" s="170" t="s">
        <v>3091</v>
      </c>
      <c r="G130" s="23"/>
    </row>
    <row r="131" spans="1:9" ht="47.25" hidden="1">
      <c r="A131" s="20" t="s">
        <v>1179</v>
      </c>
      <c r="B131" s="64" t="s">
        <v>1178</v>
      </c>
      <c r="D131" s="24"/>
      <c r="E131" s="25"/>
      <c r="G131" s="24"/>
    </row>
    <row r="132" spans="1:9" ht="31.5" hidden="1">
      <c r="A132" s="20" t="s">
        <v>1176</v>
      </c>
      <c r="B132" s="64" t="s">
        <v>1175</v>
      </c>
      <c r="C132" s="170"/>
      <c r="D132" s="24"/>
      <c r="E132" s="25"/>
      <c r="F132" s="16"/>
      <c r="G132" s="24"/>
    </row>
    <row r="133" spans="1:9" ht="47.25">
      <c r="A133" s="18" t="s">
        <v>1174</v>
      </c>
      <c r="B133" s="64" t="s">
        <v>1173</v>
      </c>
      <c r="C133" s="170" t="s">
        <v>3090</v>
      </c>
      <c r="D133" s="23">
        <v>2</v>
      </c>
      <c r="E133" s="25" t="s">
        <v>1146</v>
      </c>
      <c r="F133" s="24"/>
      <c r="G133" s="23"/>
    </row>
    <row r="134" spans="1:9" ht="60">
      <c r="A134" s="18" t="s">
        <v>1167</v>
      </c>
      <c r="B134" s="41" t="s">
        <v>1166</v>
      </c>
      <c r="C134" s="29" t="s">
        <v>1830</v>
      </c>
      <c r="D134" s="23">
        <v>2</v>
      </c>
      <c r="E134" s="25" t="s">
        <v>156</v>
      </c>
      <c r="F134" s="24"/>
      <c r="G134" s="23"/>
    </row>
    <row r="135" spans="1:9" ht="40.15" customHeight="1">
      <c r="A135" s="340" t="s">
        <v>1164</v>
      </c>
      <c r="B135" s="879" t="s">
        <v>1163</v>
      </c>
      <c r="C135" s="880"/>
      <c r="D135" s="880"/>
      <c r="E135" s="880"/>
      <c r="F135" s="880"/>
      <c r="G135" s="881"/>
      <c r="H135" s="11">
        <f>SUM(D136:D141)</f>
        <v>12</v>
      </c>
      <c r="I135" s="11">
        <f>COUNT(D136:D141)*2</f>
        <v>12</v>
      </c>
    </row>
    <row r="136" spans="1:9" ht="63">
      <c r="A136" s="18" t="s">
        <v>1162</v>
      </c>
      <c r="B136" s="93" t="s">
        <v>1161</v>
      </c>
      <c r="C136" s="267" t="s">
        <v>3089</v>
      </c>
      <c r="D136" s="23">
        <v>2</v>
      </c>
      <c r="E136" s="25" t="s">
        <v>790</v>
      </c>
      <c r="F136" s="24"/>
      <c r="G136" s="23"/>
    </row>
    <row r="137" spans="1:9" ht="60">
      <c r="A137" s="18" t="s">
        <v>1158</v>
      </c>
      <c r="B137" s="93" t="s">
        <v>1157</v>
      </c>
      <c r="C137" s="22" t="s">
        <v>3088</v>
      </c>
      <c r="D137" s="23">
        <v>2</v>
      </c>
      <c r="E137" s="25" t="s">
        <v>790</v>
      </c>
      <c r="F137" s="24"/>
      <c r="G137" s="23"/>
    </row>
    <row r="138" spans="1:9" ht="47.25">
      <c r="A138" s="18" t="s">
        <v>1155</v>
      </c>
      <c r="B138" s="93" t="s">
        <v>1154</v>
      </c>
      <c r="C138" s="22" t="s">
        <v>2406</v>
      </c>
      <c r="D138" s="23">
        <v>2</v>
      </c>
      <c r="E138" s="25" t="s">
        <v>790</v>
      </c>
      <c r="F138" s="24"/>
      <c r="G138" s="23"/>
    </row>
    <row r="139" spans="1:9" ht="60">
      <c r="A139" s="18"/>
      <c r="B139" s="93"/>
      <c r="C139" s="22" t="s">
        <v>3087</v>
      </c>
      <c r="D139" s="23">
        <v>2</v>
      </c>
      <c r="E139" s="25" t="s">
        <v>790</v>
      </c>
      <c r="F139" s="24"/>
      <c r="G139" s="23"/>
    </row>
    <row r="140" spans="1:9" ht="63">
      <c r="A140" s="18" t="s">
        <v>1152</v>
      </c>
      <c r="B140" s="93" t="s">
        <v>1151</v>
      </c>
      <c r="C140" s="267" t="s">
        <v>3086</v>
      </c>
      <c r="D140" s="23">
        <v>2</v>
      </c>
      <c r="E140" s="25" t="s">
        <v>1146</v>
      </c>
      <c r="F140" s="24"/>
      <c r="G140" s="23"/>
    </row>
    <row r="141" spans="1:9" ht="63">
      <c r="A141" s="18" t="s">
        <v>1149</v>
      </c>
      <c r="B141" s="93" t="s">
        <v>1148</v>
      </c>
      <c r="C141" s="170" t="s">
        <v>3085</v>
      </c>
      <c r="D141" s="23">
        <v>2</v>
      </c>
      <c r="E141" s="25" t="s">
        <v>1146</v>
      </c>
      <c r="F141" s="24"/>
      <c r="G141" s="23"/>
    </row>
    <row r="142" spans="1:9" ht="63" hidden="1">
      <c r="A142" s="20" t="s">
        <v>1145</v>
      </c>
      <c r="B142" s="67" t="s">
        <v>1144</v>
      </c>
      <c r="C142" s="24"/>
      <c r="D142" s="24"/>
      <c r="E142" s="25"/>
      <c r="F142" s="24"/>
      <c r="G142" s="24"/>
    </row>
    <row r="143" spans="1:9" ht="15.75" hidden="1">
      <c r="A143" s="121" t="s">
        <v>5031</v>
      </c>
      <c r="B143" s="753" t="s">
        <v>5032</v>
      </c>
      <c r="C143" s="754"/>
      <c r="D143" s="754"/>
      <c r="E143" s="754"/>
      <c r="F143" s="754"/>
      <c r="G143" s="760"/>
      <c r="H143" s="509">
        <f>SUM(D144:D154)</f>
        <v>0</v>
      </c>
      <c r="I143" s="509">
        <f>COUNT(D144:D154)*2</f>
        <v>0</v>
      </c>
    </row>
    <row r="144" spans="1:9" ht="75" hidden="1">
      <c r="A144" s="121" t="s">
        <v>5033</v>
      </c>
      <c r="B144" s="21" t="s">
        <v>5034</v>
      </c>
      <c r="C144" s="21" t="s">
        <v>5035</v>
      </c>
      <c r="D144" s="614"/>
      <c r="E144" s="24"/>
      <c r="F144" s="21" t="s">
        <v>5036</v>
      </c>
      <c r="G144" s="608"/>
      <c r="H144" s="509"/>
      <c r="I144" s="509"/>
    </row>
    <row r="145" spans="1:9" ht="45" hidden="1">
      <c r="A145" s="121" t="s">
        <v>5037</v>
      </c>
      <c r="B145" s="21" t="s">
        <v>5038</v>
      </c>
      <c r="C145" s="21" t="s">
        <v>5039</v>
      </c>
      <c r="D145" s="614"/>
      <c r="E145" s="24"/>
      <c r="F145" s="21" t="s">
        <v>5040</v>
      </c>
      <c r="G145" s="608"/>
      <c r="H145" s="509"/>
      <c r="I145" s="509"/>
    </row>
    <row r="146" spans="1:9" ht="135" hidden="1">
      <c r="A146" s="121" t="s">
        <v>5041</v>
      </c>
      <c r="B146" s="21" t="s">
        <v>5042</v>
      </c>
      <c r="C146" s="21" t="s">
        <v>5043</v>
      </c>
      <c r="D146" s="614"/>
      <c r="E146" s="24"/>
      <c r="F146" s="21" t="s">
        <v>5044</v>
      </c>
      <c r="G146" s="608"/>
      <c r="H146" s="509"/>
      <c r="I146" s="509"/>
    </row>
    <row r="147" spans="1:9" ht="105" hidden="1">
      <c r="A147" s="121" t="s">
        <v>5045</v>
      </c>
      <c r="B147" s="21" t="s">
        <v>5046</v>
      </c>
      <c r="C147" s="21" t="s">
        <v>5047</v>
      </c>
      <c r="D147" s="614"/>
      <c r="E147" s="24"/>
      <c r="F147" s="21" t="s">
        <v>5048</v>
      </c>
      <c r="G147" s="608"/>
      <c r="H147" s="509"/>
      <c r="I147" s="509"/>
    </row>
    <row r="148" spans="1:9" ht="135" hidden="1">
      <c r="A148" s="121" t="s">
        <v>5049</v>
      </c>
      <c r="B148" s="21" t="s">
        <v>5050</v>
      </c>
      <c r="C148" s="21" t="s">
        <v>5051</v>
      </c>
      <c r="D148" s="614"/>
      <c r="E148" s="24"/>
      <c r="F148" s="21" t="s">
        <v>5052</v>
      </c>
      <c r="G148" s="608"/>
      <c r="H148" s="509"/>
      <c r="I148" s="509"/>
    </row>
    <row r="149" spans="1:9" ht="30" hidden="1">
      <c r="A149" s="121" t="s">
        <v>5053</v>
      </c>
      <c r="B149" s="21" t="s">
        <v>5054</v>
      </c>
      <c r="C149" s="69"/>
      <c r="D149" s="516"/>
      <c r="E149" s="124"/>
      <c r="F149" s="69"/>
      <c r="G149" s="608"/>
      <c r="H149" s="509"/>
      <c r="I149" s="509"/>
    </row>
    <row r="150" spans="1:9" ht="75" hidden="1">
      <c r="A150" s="121" t="s">
        <v>5055</v>
      </c>
      <c r="B150" s="21" t="s">
        <v>5056</v>
      </c>
      <c r="C150" s="21" t="s">
        <v>5228</v>
      </c>
      <c r="D150" s="516"/>
      <c r="E150" s="25"/>
      <c r="F150" s="24"/>
      <c r="G150" s="608"/>
      <c r="H150" s="509"/>
      <c r="I150" s="509"/>
    </row>
    <row r="151" spans="1:9" ht="75" hidden="1">
      <c r="A151" s="121" t="s">
        <v>5057</v>
      </c>
      <c r="B151" s="21" t="s">
        <v>5058</v>
      </c>
      <c r="C151" s="21" t="s">
        <v>5059</v>
      </c>
      <c r="D151" s="614"/>
      <c r="E151" s="24"/>
      <c r="F151" s="21" t="s">
        <v>5060</v>
      </c>
      <c r="G151" s="608"/>
      <c r="H151" s="509"/>
      <c r="I151" s="509"/>
    </row>
    <row r="152" spans="1:9" ht="165" hidden="1">
      <c r="A152" s="121" t="s">
        <v>5061</v>
      </c>
      <c r="B152" s="21" t="s">
        <v>5062</v>
      </c>
      <c r="C152" s="21" t="s">
        <v>5063</v>
      </c>
      <c r="D152" s="614"/>
      <c r="E152" s="24"/>
      <c r="F152" s="21" t="s">
        <v>5064</v>
      </c>
      <c r="G152" s="608"/>
      <c r="H152" s="509"/>
      <c r="I152" s="509"/>
    </row>
    <row r="153" spans="1:9" ht="135" hidden="1">
      <c r="A153" s="121" t="s">
        <v>5065</v>
      </c>
      <c r="B153" s="21" t="s">
        <v>5066</v>
      </c>
      <c r="C153" s="21" t="s">
        <v>5067</v>
      </c>
      <c r="D153" s="614"/>
      <c r="E153" s="24"/>
      <c r="F153" s="21" t="s">
        <v>5068</v>
      </c>
      <c r="G153" s="608"/>
      <c r="H153" s="509"/>
      <c r="I153" s="509"/>
    </row>
    <row r="154" spans="1:9" ht="45" hidden="1">
      <c r="A154" s="121" t="s">
        <v>5069</v>
      </c>
      <c r="B154" s="21" t="s">
        <v>5070</v>
      </c>
      <c r="C154" s="21" t="s">
        <v>5071</v>
      </c>
      <c r="D154" s="615"/>
      <c r="E154" s="8"/>
      <c r="F154" s="21" t="s">
        <v>5072</v>
      </c>
      <c r="G154" s="608"/>
      <c r="H154" s="509"/>
      <c r="I154" s="509"/>
    </row>
    <row r="155" spans="1:9" ht="21">
      <c r="A155" s="235"/>
      <c r="B155" s="908" t="s">
        <v>1143</v>
      </c>
      <c r="C155" s="878"/>
      <c r="D155" s="878"/>
      <c r="E155" s="878"/>
      <c r="F155" s="878"/>
      <c r="G155" s="878"/>
      <c r="H155" s="11">
        <f>H156+H172+H180+H187+H196+H203+H220</f>
        <v>122</v>
      </c>
      <c r="I155" s="11">
        <f>I156+I172+I180+I187+I196+I203+I220</f>
        <v>122</v>
      </c>
    </row>
    <row r="156" spans="1:9" ht="40.15" customHeight="1">
      <c r="A156" s="339" t="s">
        <v>1142</v>
      </c>
      <c r="B156" s="955" t="s">
        <v>1141</v>
      </c>
      <c r="C156" s="956"/>
      <c r="D156" s="956"/>
      <c r="E156" s="956"/>
      <c r="F156" s="956"/>
      <c r="G156" s="957"/>
      <c r="H156" s="11">
        <f>SUM(D157:D171)</f>
        <v>30</v>
      </c>
      <c r="I156" s="11">
        <f>COUNT(D157:D171)*2</f>
        <v>30</v>
      </c>
    </row>
    <row r="157" spans="1:9" ht="75">
      <c r="A157" s="18" t="s">
        <v>1140</v>
      </c>
      <c r="B157" s="91" t="s">
        <v>1139</v>
      </c>
      <c r="C157" s="21" t="s">
        <v>3084</v>
      </c>
      <c r="D157" s="15">
        <v>2</v>
      </c>
      <c r="E157" s="13" t="s">
        <v>156</v>
      </c>
      <c r="F157" s="16" t="s">
        <v>3083</v>
      </c>
      <c r="G157" s="23"/>
    </row>
    <row r="158" spans="1:9" ht="30">
      <c r="A158" s="18"/>
      <c r="B158" s="91"/>
      <c r="C158" s="16" t="s">
        <v>1875</v>
      </c>
      <c r="D158" s="15">
        <v>2</v>
      </c>
      <c r="E158" s="13" t="s">
        <v>156</v>
      </c>
      <c r="F158" s="16"/>
      <c r="G158" s="23"/>
    </row>
    <row r="159" spans="1:9" ht="60">
      <c r="A159" s="18" t="s">
        <v>1134</v>
      </c>
      <c r="B159" s="78" t="s">
        <v>1133</v>
      </c>
      <c r="C159" s="21" t="s">
        <v>3082</v>
      </c>
      <c r="D159" s="15">
        <v>2</v>
      </c>
      <c r="E159" s="13" t="s">
        <v>156</v>
      </c>
      <c r="F159" s="24"/>
      <c r="G159" s="23"/>
    </row>
    <row r="160" spans="1:9" ht="30">
      <c r="A160" s="143"/>
      <c r="B160" s="78"/>
      <c r="C160" s="21" t="s">
        <v>3081</v>
      </c>
      <c r="D160" s="15">
        <v>2</v>
      </c>
      <c r="E160" s="13" t="s">
        <v>156</v>
      </c>
      <c r="F160" s="24"/>
      <c r="G160" s="23"/>
    </row>
    <row r="161" spans="1:9" ht="30">
      <c r="A161" s="143"/>
      <c r="B161" s="78"/>
      <c r="C161" s="21" t="s">
        <v>1126</v>
      </c>
      <c r="D161" s="15">
        <v>2</v>
      </c>
      <c r="E161" s="13" t="s">
        <v>156</v>
      </c>
      <c r="F161" s="24"/>
      <c r="G161" s="23"/>
    </row>
    <row r="162" spans="1:9" ht="15.75">
      <c r="A162" s="143"/>
      <c r="B162" s="78"/>
      <c r="C162" s="21" t="s">
        <v>3080</v>
      </c>
      <c r="D162" s="15">
        <v>2</v>
      </c>
      <c r="E162" s="13" t="s">
        <v>156</v>
      </c>
      <c r="F162" s="24"/>
      <c r="G162" s="23"/>
    </row>
    <row r="163" spans="1:9" ht="47.25">
      <c r="A163" s="143" t="s">
        <v>3079</v>
      </c>
      <c r="B163" s="91" t="s">
        <v>1121</v>
      </c>
      <c r="C163" s="35" t="s">
        <v>3078</v>
      </c>
      <c r="D163" s="15">
        <v>2</v>
      </c>
      <c r="E163" s="13" t="s">
        <v>156</v>
      </c>
      <c r="F163" s="24"/>
      <c r="G163" s="23"/>
    </row>
    <row r="164" spans="1:9" ht="15.75">
      <c r="A164" s="143"/>
      <c r="B164" s="91"/>
      <c r="C164" s="21" t="s">
        <v>3077</v>
      </c>
      <c r="D164" s="15">
        <v>2</v>
      </c>
      <c r="E164" s="13" t="s">
        <v>156</v>
      </c>
      <c r="F164" s="24"/>
      <c r="G164" s="23"/>
    </row>
    <row r="165" spans="1:9" ht="15.75">
      <c r="A165" s="143"/>
      <c r="B165" s="91"/>
      <c r="C165" s="21" t="s">
        <v>3076</v>
      </c>
      <c r="D165" s="15">
        <v>2</v>
      </c>
      <c r="E165" s="13" t="s">
        <v>156</v>
      </c>
      <c r="F165" s="24"/>
      <c r="G165" s="23"/>
    </row>
    <row r="166" spans="1:9" ht="30">
      <c r="A166" s="143"/>
      <c r="B166" s="91"/>
      <c r="C166" s="21" t="s">
        <v>3075</v>
      </c>
      <c r="D166" s="15">
        <v>2</v>
      </c>
      <c r="E166" s="13" t="s">
        <v>156</v>
      </c>
      <c r="F166" s="24"/>
      <c r="G166" s="23"/>
    </row>
    <row r="167" spans="1:9" ht="15.75">
      <c r="A167" s="143"/>
      <c r="B167" s="91"/>
      <c r="C167" s="21" t="s">
        <v>1633</v>
      </c>
      <c r="D167" s="15">
        <v>2</v>
      </c>
      <c r="E167" s="13" t="s">
        <v>156</v>
      </c>
      <c r="F167" s="24"/>
      <c r="G167" s="23"/>
    </row>
    <row r="168" spans="1:9" ht="63">
      <c r="A168" s="260" t="s">
        <v>3074</v>
      </c>
      <c r="B168" s="91" t="s">
        <v>1109</v>
      </c>
      <c r="C168" s="21" t="s">
        <v>1871</v>
      </c>
      <c r="D168" s="15">
        <v>2</v>
      </c>
      <c r="E168" s="13" t="s">
        <v>156</v>
      </c>
      <c r="F168" s="24"/>
      <c r="G168" s="23"/>
    </row>
    <row r="169" spans="1:9" ht="47.25">
      <c r="A169" s="143" t="s">
        <v>3073</v>
      </c>
      <c r="B169" s="91" t="s">
        <v>1106</v>
      </c>
      <c r="C169" s="21" t="s">
        <v>1105</v>
      </c>
      <c r="D169" s="15">
        <v>2</v>
      </c>
      <c r="E169" s="13" t="s">
        <v>156</v>
      </c>
      <c r="F169" s="24"/>
      <c r="G169" s="23"/>
    </row>
    <row r="170" spans="1:9" ht="31.5">
      <c r="A170" s="143" t="s">
        <v>3072</v>
      </c>
      <c r="B170" s="91" t="s">
        <v>1103</v>
      </c>
      <c r="C170" s="21" t="s">
        <v>3071</v>
      </c>
      <c r="D170" s="15">
        <v>2</v>
      </c>
      <c r="E170" s="13" t="s">
        <v>156</v>
      </c>
      <c r="F170" s="24"/>
      <c r="G170" s="23"/>
    </row>
    <row r="171" spans="1:9" ht="78.75">
      <c r="A171" s="143" t="s">
        <v>3070</v>
      </c>
      <c r="B171" s="87" t="s">
        <v>1099</v>
      </c>
      <c r="C171" s="206" t="s">
        <v>3069</v>
      </c>
      <c r="D171" s="15">
        <v>2</v>
      </c>
      <c r="E171" s="13" t="s">
        <v>156</v>
      </c>
      <c r="F171" s="21" t="s">
        <v>3068</v>
      </c>
      <c r="G171" s="23"/>
    </row>
    <row r="172" spans="1:9" ht="40.15" customHeight="1">
      <c r="A172" s="341" t="s">
        <v>3067</v>
      </c>
      <c r="B172" s="952" t="s">
        <v>1093</v>
      </c>
      <c r="C172" s="953"/>
      <c r="D172" s="953"/>
      <c r="E172" s="953"/>
      <c r="F172" s="953"/>
      <c r="G172" s="954"/>
      <c r="H172" s="11">
        <f>SUM(D173:D179)</f>
        <v>12</v>
      </c>
      <c r="I172" s="11">
        <f>COUNT(D173:D179)*2</f>
        <v>12</v>
      </c>
    </row>
    <row r="173" spans="1:9" ht="90">
      <c r="A173" s="260" t="s">
        <v>1092</v>
      </c>
      <c r="B173" s="80" t="s">
        <v>1091</v>
      </c>
      <c r="C173" s="22" t="s">
        <v>1090</v>
      </c>
      <c r="D173" s="36">
        <v>2</v>
      </c>
      <c r="E173" s="25" t="s">
        <v>156</v>
      </c>
      <c r="F173" s="22" t="s">
        <v>1089</v>
      </c>
      <c r="G173" s="23"/>
    </row>
    <row r="174" spans="1:9" ht="63" hidden="1">
      <c r="A174" s="259" t="s">
        <v>1088</v>
      </c>
      <c r="B174" s="78" t="s">
        <v>1087</v>
      </c>
      <c r="C174" s="24"/>
      <c r="D174" s="24"/>
      <c r="E174" s="25"/>
      <c r="F174" s="24"/>
      <c r="G174" s="24"/>
    </row>
    <row r="175" spans="1:9" ht="45">
      <c r="A175" s="143" t="s">
        <v>1086</v>
      </c>
      <c r="B175" s="78" t="s">
        <v>1085</v>
      </c>
      <c r="C175" s="266" t="s">
        <v>3066</v>
      </c>
      <c r="D175" s="36">
        <v>2</v>
      </c>
      <c r="E175" s="25" t="s">
        <v>156</v>
      </c>
      <c r="F175" s="24"/>
      <c r="G175" s="23"/>
    </row>
    <row r="176" spans="1:9" ht="59.25" customHeight="1" thickBot="1">
      <c r="A176" s="265"/>
      <c r="B176" s="136"/>
      <c r="C176" s="129" t="s">
        <v>2812</v>
      </c>
      <c r="D176" s="36">
        <v>2</v>
      </c>
      <c r="E176" s="25" t="s">
        <v>178</v>
      </c>
      <c r="F176" s="24"/>
      <c r="G176" s="23"/>
    </row>
    <row r="177" spans="1:9" ht="47.25">
      <c r="A177" s="264" t="s">
        <v>3065</v>
      </c>
      <c r="B177" s="84" t="s">
        <v>1082</v>
      </c>
      <c r="C177" s="16" t="s">
        <v>2811</v>
      </c>
      <c r="D177" s="36">
        <v>2</v>
      </c>
      <c r="E177" s="25" t="s">
        <v>156</v>
      </c>
      <c r="F177" s="24"/>
      <c r="G177" s="23"/>
    </row>
    <row r="178" spans="1:9" ht="45">
      <c r="A178" s="263"/>
      <c r="B178" s="67"/>
      <c r="C178" s="47" t="s">
        <v>3064</v>
      </c>
      <c r="D178" s="36">
        <v>2</v>
      </c>
      <c r="E178" s="25" t="s">
        <v>156</v>
      </c>
      <c r="F178" s="24"/>
      <c r="G178" s="23"/>
    </row>
    <row r="179" spans="1:9" ht="30">
      <c r="A179" s="263"/>
      <c r="B179" s="67"/>
      <c r="C179" s="35" t="s">
        <v>1080</v>
      </c>
      <c r="D179" s="36">
        <v>2</v>
      </c>
      <c r="E179" s="25" t="s">
        <v>156</v>
      </c>
      <c r="F179" s="24"/>
      <c r="G179" s="23"/>
    </row>
    <row r="180" spans="1:9" ht="40.15" customHeight="1">
      <c r="A180" s="341" t="s">
        <v>1079</v>
      </c>
      <c r="B180" s="952" t="s">
        <v>1078</v>
      </c>
      <c r="C180" s="953"/>
      <c r="D180" s="953"/>
      <c r="E180" s="953"/>
      <c r="F180" s="953"/>
      <c r="G180" s="954"/>
      <c r="H180" s="11">
        <f>SUM(D181:D186)</f>
        <v>12</v>
      </c>
      <c r="I180" s="11">
        <f>COUNT(D181:D186)*2</f>
        <v>12</v>
      </c>
    </row>
    <row r="181" spans="1:9" ht="60">
      <c r="A181" s="143" t="s">
        <v>1077</v>
      </c>
      <c r="B181" s="80" t="s">
        <v>1076</v>
      </c>
      <c r="C181" s="251" t="s">
        <v>3063</v>
      </c>
      <c r="D181" s="23">
        <v>2</v>
      </c>
      <c r="E181" s="25" t="s">
        <v>223</v>
      </c>
      <c r="F181" s="24"/>
      <c r="G181" s="23"/>
    </row>
    <row r="182" spans="1:9" ht="60">
      <c r="A182" s="143"/>
      <c r="B182" s="82"/>
      <c r="C182" s="83" t="s">
        <v>3062</v>
      </c>
      <c r="D182" s="23">
        <v>2</v>
      </c>
      <c r="E182" s="25" t="s">
        <v>156</v>
      </c>
      <c r="F182" s="24"/>
      <c r="G182" s="23"/>
    </row>
    <row r="183" spans="1:9" ht="45">
      <c r="A183" s="143"/>
      <c r="B183" s="82"/>
      <c r="C183" s="83" t="s">
        <v>1074</v>
      </c>
      <c r="D183" s="23">
        <v>2</v>
      </c>
      <c r="E183" s="25" t="s">
        <v>156</v>
      </c>
      <c r="F183" s="24"/>
      <c r="G183" s="23"/>
    </row>
    <row r="184" spans="1:9" ht="45">
      <c r="A184" s="143" t="s">
        <v>1073</v>
      </c>
      <c r="B184" s="82" t="s">
        <v>1072</v>
      </c>
      <c r="C184" s="251" t="s">
        <v>3061</v>
      </c>
      <c r="D184" s="23">
        <v>2</v>
      </c>
      <c r="E184" s="25" t="s">
        <v>178</v>
      </c>
      <c r="F184" s="24"/>
      <c r="G184" s="23"/>
    </row>
    <row r="185" spans="1:9" ht="75">
      <c r="A185" s="143"/>
      <c r="B185" s="82"/>
      <c r="C185" s="66" t="s">
        <v>1070</v>
      </c>
      <c r="D185" s="23">
        <v>2</v>
      </c>
      <c r="E185" s="25" t="s">
        <v>178</v>
      </c>
      <c r="F185" s="24"/>
      <c r="G185" s="23"/>
    </row>
    <row r="186" spans="1:9" ht="79.5" thickBot="1">
      <c r="A186" s="262" t="s">
        <v>3060</v>
      </c>
      <c r="B186" s="80" t="s">
        <v>1068</v>
      </c>
      <c r="C186" s="22" t="s">
        <v>1067</v>
      </c>
      <c r="D186" s="23">
        <v>2</v>
      </c>
      <c r="E186" s="25" t="s">
        <v>404</v>
      </c>
      <c r="F186" s="24"/>
      <c r="G186" s="23"/>
    </row>
    <row r="187" spans="1:9" ht="40.15" customHeight="1">
      <c r="A187" s="340" t="s">
        <v>1066</v>
      </c>
      <c r="B187" s="955" t="s">
        <v>1065</v>
      </c>
      <c r="C187" s="956"/>
      <c r="D187" s="956"/>
      <c r="E187" s="956"/>
      <c r="F187" s="956"/>
      <c r="G187" s="957"/>
      <c r="H187" s="11">
        <f>SUM(D188:D195)</f>
        <v>12</v>
      </c>
      <c r="I187" s="11">
        <f>COUNT(D188:D195)*2</f>
        <v>12</v>
      </c>
    </row>
    <row r="188" spans="1:9" ht="47.25">
      <c r="A188" s="143" t="s">
        <v>1064</v>
      </c>
      <c r="B188" s="76" t="s">
        <v>1063</v>
      </c>
      <c r="C188" s="21" t="s">
        <v>3059</v>
      </c>
      <c r="D188" s="23">
        <v>2</v>
      </c>
      <c r="E188" s="13" t="s">
        <v>178</v>
      </c>
      <c r="F188" s="21" t="s">
        <v>3058</v>
      </c>
      <c r="G188" s="23"/>
    </row>
    <row r="189" spans="1:9" ht="30">
      <c r="A189" s="143"/>
      <c r="B189" s="76"/>
      <c r="C189" s="21" t="s">
        <v>3057</v>
      </c>
      <c r="D189" s="23">
        <v>2</v>
      </c>
      <c r="E189" s="25" t="s">
        <v>178</v>
      </c>
      <c r="F189" s="21" t="s">
        <v>3056</v>
      </c>
      <c r="G189" s="23"/>
    </row>
    <row r="190" spans="1:9" ht="47.25" hidden="1">
      <c r="A190" s="259" t="s">
        <v>1060</v>
      </c>
      <c r="B190" s="76" t="s">
        <v>1059</v>
      </c>
      <c r="C190" s="24"/>
      <c r="D190" s="24"/>
      <c r="E190" s="25"/>
      <c r="F190" s="24"/>
      <c r="G190" s="24"/>
    </row>
    <row r="191" spans="1:9" ht="47.25" hidden="1">
      <c r="A191" s="259" t="s">
        <v>1057</v>
      </c>
      <c r="B191" s="76" t="s">
        <v>1056</v>
      </c>
      <c r="C191" s="24"/>
      <c r="D191" s="24"/>
      <c r="E191" s="25"/>
      <c r="F191" s="24"/>
      <c r="G191" s="24"/>
    </row>
    <row r="192" spans="1:9" ht="47.25">
      <c r="A192" s="143" t="s">
        <v>1052</v>
      </c>
      <c r="B192" s="76" t="s">
        <v>1051</v>
      </c>
      <c r="C192" s="21" t="s">
        <v>3055</v>
      </c>
      <c r="D192" s="23">
        <v>2</v>
      </c>
      <c r="E192" s="25" t="s">
        <v>404</v>
      </c>
      <c r="F192" s="261" t="s">
        <v>3054</v>
      </c>
      <c r="G192" s="23"/>
    </row>
    <row r="193" spans="1:9" ht="31.5">
      <c r="A193" s="260" t="s">
        <v>1038</v>
      </c>
      <c r="B193" s="76" t="s">
        <v>1037</v>
      </c>
      <c r="C193" s="24" t="s">
        <v>3053</v>
      </c>
      <c r="D193" s="23">
        <v>2</v>
      </c>
      <c r="E193" s="25" t="s">
        <v>404</v>
      </c>
      <c r="F193" s="24"/>
      <c r="G193" s="23"/>
    </row>
    <row r="194" spans="1:9" ht="30">
      <c r="A194" s="260"/>
      <c r="B194" s="76"/>
      <c r="C194" s="16" t="s">
        <v>1034</v>
      </c>
      <c r="D194" s="23">
        <v>2</v>
      </c>
      <c r="E194" s="25" t="s">
        <v>404</v>
      </c>
      <c r="F194" s="24"/>
      <c r="G194" s="23"/>
    </row>
    <row r="195" spans="1:9" ht="15.75">
      <c r="A195" s="260"/>
      <c r="B195" s="76"/>
      <c r="C195" s="16" t="s">
        <v>2793</v>
      </c>
      <c r="D195" s="23">
        <v>2</v>
      </c>
      <c r="E195" s="25" t="s">
        <v>404</v>
      </c>
      <c r="F195" s="24"/>
      <c r="G195" s="23"/>
    </row>
    <row r="196" spans="1:9" ht="40.15" customHeight="1">
      <c r="A196" s="340" t="s">
        <v>3047</v>
      </c>
      <c r="B196" s="952" t="s">
        <v>1022</v>
      </c>
      <c r="C196" s="953"/>
      <c r="D196" s="953"/>
      <c r="E196" s="953"/>
      <c r="F196" s="953"/>
      <c r="G196" s="954"/>
      <c r="H196" s="11">
        <f>SUM(D198:D202)</f>
        <v>10</v>
      </c>
      <c r="I196" s="11">
        <f>COUNT(D198:D202)*2</f>
        <v>10</v>
      </c>
    </row>
    <row r="197" spans="1:9" ht="47.25" hidden="1">
      <c r="A197" s="259" t="s">
        <v>1021</v>
      </c>
      <c r="B197" s="76" t="s">
        <v>1020</v>
      </c>
      <c r="C197" s="24"/>
      <c r="D197" s="24"/>
      <c r="E197" s="25"/>
      <c r="F197" s="24"/>
      <c r="G197" s="24"/>
    </row>
    <row r="198" spans="1:9" ht="60">
      <c r="A198" s="143" t="s">
        <v>1016</v>
      </c>
      <c r="B198" s="76" t="s">
        <v>1015</v>
      </c>
      <c r="C198" s="21" t="s">
        <v>3046</v>
      </c>
      <c r="D198" s="15">
        <v>2</v>
      </c>
      <c r="E198" s="25" t="s">
        <v>1008</v>
      </c>
      <c r="F198" s="21" t="s">
        <v>3045</v>
      </c>
      <c r="G198" s="23"/>
    </row>
    <row r="199" spans="1:9" ht="30">
      <c r="A199" s="143"/>
      <c r="B199" s="76"/>
      <c r="C199" s="21" t="s">
        <v>3044</v>
      </c>
      <c r="D199" s="15">
        <v>2</v>
      </c>
      <c r="E199" s="25" t="s">
        <v>1008</v>
      </c>
      <c r="F199" s="21" t="s">
        <v>3043</v>
      </c>
      <c r="G199" s="23"/>
    </row>
    <row r="200" spans="1:9" ht="30">
      <c r="A200" s="143"/>
      <c r="B200" s="76"/>
      <c r="C200" s="21" t="s">
        <v>3042</v>
      </c>
      <c r="D200" s="15">
        <v>2</v>
      </c>
      <c r="E200" s="25" t="s">
        <v>1008</v>
      </c>
      <c r="F200" s="21" t="s">
        <v>3041</v>
      </c>
      <c r="G200" s="23"/>
    </row>
    <row r="201" spans="1:9" ht="60">
      <c r="A201" s="143"/>
      <c r="B201" s="76"/>
      <c r="C201" s="21" t="s">
        <v>2787</v>
      </c>
      <c r="D201" s="15">
        <v>2</v>
      </c>
      <c r="E201" s="25" t="s">
        <v>1008</v>
      </c>
      <c r="F201" s="21" t="s">
        <v>2786</v>
      </c>
      <c r="G201" s="23"/>
    </row>
    <row r="202" spans="1:9" ht="63">
      <c r="A202" s="260" t="s">
        <v>1011</v>
      </c>
      <c r="B202" s="78" t="s">
        <v>1010</v>
      </c>
      <c r="C202" s="16" t="s">
        <v>1620</v>
      </c>
      <c r="D202" s="15">
        <v>2</v>
      </c>
      <c r="E202" s="25" t="s">
        <v>1008</v>
      </c>
      <c r="F202" s="24"/>
      <c r="G202" s="23"/>
    </row>
    <row r="203" spans="1:9" ht="40.15" customHeight="1">
      <c r="A203" s="340" t="s">
        <v>3040</v>
      </c>
      <c r="B203" s="952" t="s">
        <v>1006</v>
      </c>
      <c r="C203" s="953"/>
      <c r="D203" s="953"/>
      <c r="E203" s="953"/>
      <c r="F203" s="953"/>
      <c r="G203" s="954"/>
      <c r="H203" s="11">
        <f>SUM(D204:D219)</f>
        <v>28</v>
      </c>
      <c r="I203" s="11">
        <f>COUNT(D204:D219)*2</f>
        <v>28</v>
      </c>
    </row>
    <row r="204" spans="1:9" ht="47.25">
      <c r="A204" s="260" t="s">
        <v>3039</v>
      </c>
      <c r="B204" s="76" t="s">
        <v>1004</v>
      </c>
      <c r="C204" s="28" t="s">
        <v>1003</v>
      </c>
      <c r="D204" s="23">
        <v>2</v>
      </c>
      <c r="E204" s="25" t="s">
        <v>156</v>
      </c>
      <c r="F204" s="16" t="s">
        <v>3038</v>
      </c>
      <c r="G204" s="23"/>
    </row>
    <row r="205" spans="1:9" ht="63" hidden="1">
      <c r="A205" s="259" t="s">
        <v>3037</v>
      </c>
      <c r="B205" s="76" t="s">
        <v>1000</v>
      </c>
      <c r="C205" s="24"/>
      <c r="D205" s="24"/>
      <c r="E205" s="25"/>
      <c r="F205" s="24"/>
      <c r="G205" s="24"/>
    </row>
    <row r="206" spans="1:9" ht="63">
      <c r="A206" s="143" t="s">
        <v>3036</v>
      </c>
      <c r="B206" s="76" t="s">
        <v>988</v>
      </c>
      <c r="C206" s="37" t="s">
        <v>3035</v>
      </c>
      <c r="D206" s="23">
        <v>2</v>
      </c>
      <c r="E206" s="13" t="s">
        <v>156</v>
      </c>
      <c r="F206" s="21" t="s">
        <v>3034</v>
      </c>
      <c r="G206" s="23"/>
    </row>
    <row r="207" spans="1:9" ht="60">
      <c r="A207" s="143"/>
      <c r="B207" s="76"/>
      <c r="C207" s="37" t="s">
        <v>3033</v>
      </c>
      <c r="D207" s="23">
        <v>2</v>
      </c>
      <c r="E207" s="13" t="s">
        <v>156</v>
      </c>
      <c r="F207" s="21" t="s">
        <v>3032</v>
      </c>
      <c r="G207" s="23"/>
    </row>
    <row r="208" spans="1:9" ht="31.5">
      <c r="A208" s="143"/>
      <c r="B208" s="76"/>
      <c r="C208" s="37" t="s">
        <v>3031</v>
      </c>
      <c r="D208" s="23">
        <v>2</v>
      </c>
      <c r="E208" s="13" t="s">
        <v>156</v>
      </c>
      <c r="F208" s="21" t="s">
        <v>3030</v>
      </c>
      <c r="G208" s="23"/>
    </row>
    <row r="209" spans="1:9" ht="47.25">
      <c r="A209" s="143"/>
      <c r="B209" s="76"/>
      <c r="C209" s="37" t="s">
        <v>3029</v>
      </c>
      <c r="D209" s="23">
        <v>2</v>
      </c>
      <c r="E209" s="13" t="s">
        <v>156</v>
      </c>
      <c r="F209" s="21" t="s">
        <v>3028</v>
      </c>
      <c r="G209" s="23"/>
    </row>
    <row r="210" spans="1:9" ht="31.5">
      <c r="A210" s="143"/>
      <c r="B210" s="76"/>
      <c r="C210" s="37" t="s">
        <v>3027</v>
      </c>
      <c r="D210" s="23">
        <v>2</v>
      </c>
      <c r="E210" s="13" t="s">
        <v>156</v>
      </c>
      <c r="F210" s="21" t="s">
        <v>3026</v>
      </c>
      <c r="G210" s="23"/>
    </row>
    <row r="211" spans="1:9" ht="31.5">
      <c r="A211" s="143"/>
      <c r="B211" s="76"/>
      <c r="C211" s="37" t="s">
        <v>3025</v>
      </c>
      <c r="D211" s="23">
        <v>2</v>
      </c>
      <c r="E211" s="13" t="s">
        <v>156</v>
      </c>
      <c r="F211" s="12" t="s">
        <v>3024</v>
      </c>
      <c r="G211" s="23"/>
    </row>
    <row r="212" spans="1:9" ht="31.5">
      <c r="A212" s="143"/>
      <c r="B212" s="76"/>
      <c r="C212" s="37" t="s">
        <v>3023</v>
      </c>
      <c r="D212" s="23">
        <v>2</v>
      </c>
      <c r="E212" s="13" t="s">
        <v>156</v>
      </c>
      <c r="F212" s="21" t="s">
        <v>3022</v>
      </c>
      <c r="G212" s="23"/>
    </row>
    <row r="213" spans="1:9" ht="31.5">
      <c r="A213" s="143"/>
      <c r="B213" s="76"/>
      <c r="C213" s="37" t="s">
        <v>3021</v>
      </c>
      <c r="D213" s="23">
        <v>2</v>
      </c>
      <c r="E213" s="13" t="s">
        <v>156</v>
      </c>
      <c r="F213" s="21" t="s">
        <v>3020</v>
      </c>
      <c r="G213" s="23"/>
    </row>
    <row r="214" spans="1:9" ht="78.75" hidden="1">
      <c r="A214" s="259" t="s">
        <v>3019</v>
      </c>
      <c r="B214" s="77" t="s">
        <v>984</v>
      </c>
      <c r="C214" s="24"/>
      <c r="D214" s="24"/>
      <c r="E214" s="25"/>
      <c r="F214" s="24"/>
      <c r="G214" s="24"/>
    </row>
    <row r="215" spans="1:9" ht="45">
      <c r="A215" s="260" t="s">
        <v>3018</v>
      </c>
      <c r="B215" s="76" t="s">
        <v>982</v>
      </c>
      <c r="C215" s="16" t="s">
        <v>3017</v>
      </c>
      <c r="D215" s="23">
        <v>2</v>
      </c>
      <c r="E215" s="25" t="s">
        <v>156</v>
      </c>
      <c r="F215" s="24" t="s">
        <v>3016</v>
      </c>
      <c r="G215" s="23"/>
    </row>
    <row r="216" spans="1:9" ht="47.25">
      <c r="A216" s="260" t="s">
        <v>979</v>
      </c>
      <c r="B216" s="77" t="s">
        <v>978</v>
      </c>
      <c r="C216" s="30" t="s">
        <v>977</v>
      </c>
      <c r="D216" s="247">
        <v>2</v>
      </c>
      <c r="E216" s="246" t="s">
        <v>156</v>
      </c>
      <c r="F216" s="62" t="s">
        <v>976</v>
      </c>
      <c r="G216" s="23"/>
    </row>
    <row r="217" spans="1:9" ht="31.5">
      <c r="A217" s="260"/>
      <c r="B217" s="77"/>
      <c r="C217" s="30" t="s">
        <v>975</v>
      </c>
      <c r="D217" s="23">
        <v>2</v>
      </c>
      <c r="E217" s="25" t="s">
        <v>156</v>
      </c>
      <c r="F217" s="22" t="s">
        <v>1859</v>
      </c>
      <c r="G217" s="23"/>
    </row>
    <row r="218" spans="1:9" ht="60">
      <c r="A218" s="143" t="s">
        <v>3015</v>
      </c>
      <c r="B218" s="76" t="s">
        <v>972</v>
      </c>
      <c r="C218" s="21" t="s">
        <v>3014</v>
      </c>
      <c r="D218" s="23">
        <v>2</v>
      </c>
      <c r="E218" s="25" t="s">
        <v>156</v>
      </c>
      <c r="F218" s="102" t="s">
        <v>3013</v>
      </c>
      <c r="G218" s="57"/>
    </row>
    <row r="219" spans="1:9" ht="60">
      <c r="A219" s="111"/>
      <c r="B219" s="24"/>
      <c r="C219" s="21" t="s">
        <v>3012</v>
      </c>
      <c r="D219" s="23">
        <v>2</v>
      </c>
      <c r="E219" s="25" t="s">
        <v>156</v>
      </c>
      <c r="F219" s="21" t="s">
        <v>3011</v>
      </c>
      <c r="G219" s="23"/>
    </row>
    <row r="220" spans="1:9" ht="15.75">
      <c r="A220" s="482" t="s">
        <v>5073</v>
      </c>
      <c r="B220" s="753" t="s">
        <v>5074</v>
      </c>
      <c r="C220" s="754"/>
      <c r="D220" s="754"/>
      <c r="E220" s="754"/>
      <c r="F220" s="754"/>
      <c r="G220" s="760"/>
      <c r="H220" s="11">
        <f>SUM(D221:D236)</f>
        <v>18</v>
      </c>
      <c r="I220" s="11">
        <f>COUNT(D221:D236)*2</f>
        <v>18</v>
      </c>
    </row>
    <row r="221" spans="1:9" ht="135">
      <c r="A221" s="482" t="s">
        <v>5075</v>
      </c>
      <c r="B221" s="29" t="s">
        <v>5076</v>
      </c>
      <c r="C221" s="29" t="s">
        <v>5077</v>
      </c>
      <c r="D221" s="668">
        <v>2</v>
      </c>
      <c r="E221" s="25" t="s">
        <v>106</v>
      </c>
      <c r="F221" s="29" t="s">
        <v>5078</v>
      </c>
      <c r="G221" s="606"/>
    </row>
    <row r="222" spans="1:9" ht="105">
      <c r="A222" s="482" t="s">
        <v>5079</v>
      </c>
      <c r="B222" s="29" t="s">
        <v>5080</v>
      </c>
      <c r="C222" s="29" t="s">
        <v>5081</v>
      </c>
      <c r="D222" s="669">
        <v>2</v>
      </c>
      <c r="E222" s="25" t="s">
        <v>106</v>
      </c>
      <c r="F222" s="29" t="s">
        <v>5082</v>
      </c>
      <c r="G222" s="606"/>
    </row>
    <row r="223" spans="1:9" ht="90" hidden="1">
      <c r="A223" s="616" t="s">
        <v>5083</v>
      </c>
      <c r="B223" s="21" t="s">
        <v>5084</v>
      </c>
      <c r="C223" s="21" t="s">
        <v>5085</v>
      </c>
      <c r="D223" s="614"/>
      <c r="E223" s="24"/>
      <c r="F223" s="21" t="s">
        <v>5086</v>
      </c>
      <c r="G223" s="608"/>
      <c r="H223" s="509"/>
      <c r="I223" s="509"/>
    </row>
    <row r="224" spans="1:9" ht="105" hidden="1">
      <c r="A224" s="616" t="s">
        <v>5087</v>
      </c>
      <c r="B224" s="21" t="s">
        <v>5088</v>
      </c>
      <c r="C224" s="21" t="s">
        <v>5089</v>
      </c>
      <c r="D224" s="614"/>
      <c r="E224" s="24"/>
      <c r="F224" s="21" t="s">
        <v>5090</v>
      </c>
      <c r="G224" s="608"/>
      <c r="H224" s="509"/>
      <c r="I224" s="509"/>
    </row>
    <row r="225" spans="1:9" ht="105" hidden="1">
      <c r="A225" s="616" t="s">
        <v>5091</v>
      </c>
      <c r="B225" s="619" t="s">
        <v>5092</v>
      </c>
      <c r="C225" s="619" t="s">
        <v>5093</v>
      </c>
      <c r="D225" s="614"/>
      <c r="E225" s="24"/>
      <c r="F225" s="21" t="s">
        <v>5094</v>
      </c>
      <c r="G225" s="608"/>
      <c r="H225" s="509"/>
      <c r="I225" s="509"/>
    </row>
    <row r="226" spans="1:9" ht="135" hidden="1">
      <c r="A226" s="616" t="s">
        <v>5095</v>
      </c>
      <c r="B226" s="21" t="s">
        <v>5096</v>
      </c>
      <c r="C226" s="21" t="s">
        <v>5097</v>
      </c>
      <c r="D226" s="614"/>
      <c r="E226" s="24"/>
      <c r="F226" s="21" t="s">
        <v>5098</v>
      </c>
      <c r="G226" s="608"/>
      <c r="H226" s="509"/>
      <c r="I226" s="509"/>
    </row>
    <row r="227" spans="1:9" ht="165" hidden="1">
      <c r="A227" s="616" t="s">
        <v>5099</v>
      </c>
      <c r="B227" s="21" t="s">
        <v>5100</v>
      </c>
      <c r="C227" s="21" t="s">
        <v>5101</v>
      </c>
      <c r="D227" s="614"/>
      <c r="E227" s="24"/>
      <c r="F227" s="21" t="s">
        <v>5102</v>
      </c>
      <c r="G227" s="608"/>
      <c r="H227" s="509"/>
      <c r="I227" s="509"/>
    </row>
    <row r="228" spans="1:9" ht="180" hidden="1">
      <c r="A228" s="616" t="s">
        <v>5103</v>
      </c>
      <c r="B228" s="21" t="s">
        <v>5104</v>
      </c>
      <c r="C228" s="21" t="s">
        <v>5105</v>
      </c>
      <c r="D228" s="614"/>
      <c r="E228" s="24"/>
      <c r="F228" s="21" t="s">
        <v>5106</v>
      </c>
      <c r="G228" s="608"/>
      <c r="H228" s="509"/>
      <c r="I228" s="509"/>
    </row>
    <row r="229" spans="1:9" ht="45">
      <c r="A229" s="18" t="s">
        <v>5107</v>
      </c>
      <c r="B229" s="29" t="s">
        <v>5108</v>
      </c>
      <c r="C229" s="29" t="s">
        <v>3052</v>
      </c>
      <c r="D229" s="515">
        <v>2</v>
      </c>
      <c r="E229" s="25" t="s">
        <v>404</v>
      </c>
      <c r="F229" s="29"/>
      <c r="G229" s="606"/>
    </row>
    <row r="230" spans="1:9" ht="30">
      <c r="A230" s="111"/>
      <c r="B230" s="29"/>
      <c r="C230" s="22" t="s">
        <v>2029</v>
      </c>
      <c r="D230" s="515">
        <v>2</v>
      </c>
      <c r="E230" s="25" t="s">
        <v>404</v>
      </c>
      <c r="F230" s="29"/>
      <c r="G230" s="606"/>
    </row>
    <row r="231" spans="1:9" ht="30">
      <c r="A231" s="111"/>
      <c r="B231" s="29"/>
      <c r="C231" s="29" t="s">
        <v>1032</v>
      </c>
      <c r="D231" s="515">
        <v>2</v>
      </c>
      <c r="E231" s="25" t="s">
        <v>404</v>
      </c>
      <c r="F231" s="29"/>
      <c r="G231" s="606"/>
    </row>
    <row r="232" spans="1:9" ht="30">
      <c r="A232" s="111"/>
      <c r="B232" s="29"/>
      <c r="C232" s="29" t="s">
        <v>3051</v>
      </c>
      <c r="D232" s="515">
        <v>2</v>
      </c>
      <c r="E232" s="25" t="s">
        <v>404</v>
      </c>
      <c r="F232" s="29"/>
      <c r="G232" s="606"/>
    </row>
    <row r="233" spans="1:9">
      <c r="A233" s="111"/>
      <c r="B233" s="29"/>
      <c r="C233" s="29" t="s">
        <v>3050</v>
      </c>
      <c r="D233" s="515">
        <v>2</v>
      </c>
      <c r="E233" s="25" t="s">
        <v>404</v>
      </c>
      <c r="F233" s="29"/>
      <c r="G233" s="606"/>
    </row>
    <row r="234" spans="1:9" ht="120">
      <c r="A234" s="482" t="s">
        <v>5109</v>
      </c>
      <c r="B234" s="29" t="s">
        <v>5110</v>
      </c>
      <c r="C234" s="29" t="s">
        <v>3049</v>
      </c>
      <c r="D234" s="515">
        <v>2</v>
      </c>
      <c r="E234" s="25" t="s">
        <v>404</v>
      </c>
      <c r="F234" s="29" t="s">
        <v>5111</v>
      </c>
      <c r="G234" s="606"/>
    </row>
    <row r="235" spans="1:9" ht="120">
      <c r="A235" s="111"/>
      <c r="B235" s="25"/>
      <c r="C235" s="29" t="s">
        <v>3048</v>
      </c>
      <c r="D235" s="515">
        <v>2</v>
      </c>
      <c r="E235" s="25" t="s">
        <v>404</v>
      </c>
      <c r="F235" s="29" t="s">
        <v>5111</v>
      </c>
      <c r="G235" s="23"/>
    </row>
    <row r="236" spans="1:9" ht="105" hidden="1">
      <c r="A236" s="616" t="s">
        <v>5112</v>
      </c>
      <c r="B236" s="21" t="s">
        <v>5113</v>
      </c>
      <c r="C236" s="21" t="s">
        <v>5114</v>
      </c>
      <c r="D236" s="614"/>
      <c r="E236" s="24"/>
      <c r="F236" s="21" t="s">
        <v>5115</v>
      </c>
      <c r="G236" s="23"/>
      <c r="H236" s="509"/>
      <c r="I236" s="509"/>
    </row>
    <row r="237" spans="1:9" ht="21">
      <c r="A237" s="235"/>
      <c r="B237" s="908" t="s">
        <v>966</v>
      </c>
      <c r="C237" s="878"/>
      <c r="D237" s="878"/>
      <c r="E237" s="878"/>
      <c r="F237" s="878"/>
      <c r="G237" s="878"/>
      <c r="H237" s="11">
        <f>H238+H250+H264+H274+H285+H303+H307+H312</f>
        <v>94</v>
      </c>
      <c r="I237" s="11">
        <f>I238+I250+I264+I274+I285+I303+I307+I312</f>
        <v>94</v>
      </c>
    </row>
    <row r="238" spans="1:9" ht="40.15" customHeight="1">
      <c r="A238" s="340" t="s">
        <v>965</v>
      </c>
      <c r="B238" s="952" t="s">
        <v>964</v>
      </c>
      <c r="C238" s="953"/>
      <c r="D238" s="953"/>
      <c r="E238" s="953"/>
      <c r="F238" s="953"/>
      <c r="G238" s="954"/>
      <c r="H238" s="11">
        <f>SUM(D239:D249)</f>
        <v>22</v>
      </c>
      <c r="I238" s="11">
        <f>COUNT(D239:D249)*2</f>
        <v>22</v>
      </c>
    </row>
    <row r="239" spans="1:9" ht="47.25">
      <c r="A239" s="143" t="s">
        <v>3010</v>
      </c>
      <c r="B239" s="67" t="s">
        <v>962</v>
      </c>
      <c r="C239" s="22" t="s">
        <v>961</v>
      </c>
      <c r="D239" s="15">
        <v>2</v>
      </c>
      <c r="E239" s="25" t="s">
        <v>106</v>
      </c>
      <c r="F239" s="66" t="s">
        <v>3009</v>
      </c>
      <c r="G239" s="23"/>
    </row>
    <row r="240" spans="1:9" ht="60">
      <c r="A240" s="143"/>
      <c r="B240" s="67"/>
      <c r="C240" s="29" t="s">
        <v>960</v>
      </c>
      <c r="D240" s="15">
        <v>2</v>
      </c>
      <c r="E240" s="25" t="s">
        <v>106</v>
      </c>
      <c r="F240" s="66"/>
      <c r="G240" s="23"/>
    </row>
    <row r="241" spans="1:9" ht="75">
      <c r="A241" s="143"/>
      <c r="B241" s="67"/>
      <c r="C241" s="16" t="s">
        <v>1857</v>
      </c>
      <c r="D241" s="15">
        <v>2</v>
      </c>
      <c r="E241" s="13" t="s">
        <v>178</v>
      </c>
      <c r="F241" s="66"/>
      <c r="G241" s="23"/>
    </row>
    <row r="242" spans="1:9" ht="45">
      <c r="A242" s="143"/>
      <c r="B242" s="67"/>
      <c r="C242" s="22" t="s">
        <v>1856</v>
      </c>
      <c r="D242" s="15">
        <v>2</v>
      </c>
      <c r="E242" s="25" t="s">
        <v>106</v>
      </c>
      <c r="F242" s="66"/>
      <c r="G242" s="23"/>
    </row>
    <row r="243" spans="1:9" ht="60">
      <c r="A243" s="143"/>
      <c r="B243" s="67"/>
      <c r="C243" s="16" t="s">
        <v>1855</v>
      </c>
      <c r="D243" s="15">
        <v>2</v>
      </c>
      <c r="E243" s="25" t="s">
        <v>106</v>
      </c>
      <c r="F243" s="66"/>
      <c r="G243" s="23"/>
    </row>
    <row r="244" spans="1:9" ht="63">
      <c r="A244" s="143" t="s">
        <v>959</v>
      </c>
      <c r="B244" s="41" t="s">
        <v>958</v>
      </c>
      <c r="C244" s="22" t="s">
        <v>957</v>
      </c>
      <c r="D244" s="15">
        <v>2</v>
      </c>
      <c r="E244" s="25" t="s">
        <v>956</v>
      </c>
      <c r="F244" s="24"/>
      <c r="G244" s="23"/>
    </row>
    <row r="245" spans="1:9" ht="75">
      <c r="A245" s="143"/>
      <c r="B245" s="41"/>
      <c r="C245" s="21" t="s">
        <v>1854</v>
      </c>
      <c r="D245" s="15">
        <v>2</v>
      </c>
      <c r="E245" s="25" t="s">
        <v>956</v>
      </c>
      <c r="F245" s="24"/>
      <c r="G245" s="23"/>
    </row>
    <row r="246" spans="1:9" ht="45">
      <c r="A246" s="143"/>
      <c r="B246" s="41"/>
      <c r="C246" s="66" t="s">
        <v>3008</v>
      </c>
      <c r="D246" s="15">
        <v>2</v>
      </c>
      <c r="E246" s="25" t="s">
        <v>106</v>
      </c>
      <c r="F246" s="24"/>
      <c r="G246" s="23"/>
    </row>
    <row r="247" spans="1:9" ht="45">
      <c r="A247" s="143"/>
      <c r="B247" s="41"/>
      <c r="C247" s="66" t="s">
        <v>3007</v>
      </c>
      <c r="D247" s="15">
        <v>2</v>
      </c>
      <c r="E247" s="25" t="s">
        <v>106</v>
      </c>
      <c r="F247" s="24"/>
      <c r="G247" s="23"/>
    </row>
    <row r="248" spans="1:9" ht="90">
      <c r="A248" s="143"/>
      <c r="B248" s="41"/>
      <c r="C248" s="251" t="s">
        <v>2756</v>
      </c>
      <c r="D248" s="15">
        <v>2</v>
      </c>
      <c r="E248" s="25" t="s">
        <v>106</v>
      </c>
      <c r="F248" s="24"/>
      <c r="G248" s="23"/>
    </row>
    <row r="249" spans="1:9" ht="60">
      <c r="A249" s="143" t="s">
        <v>954</v>
      </c>
      <c r="B249" s="41" t="s">
        <v>953</v>
      </c>
      <c r="C249" s="21" t="s">
        <v>2246</v>
      </c>
      <c r="D249" s="15">
        <v>2</v>
      </c>
      <c r="E249" s="25" t="s">
        <v>223</v>
      </c>
      <c r="F249" s="24"/>
      <c r="G249" s="23"/>
    </row>
    <row r="250" spans="1:9" ht="40.15" customHeight="1">
      <c r="A250" s="340" t="s">
        <v>952</v>
      </c>
      <c r="B250" s="952" t="s">
        <v>951</v>
      </c>
      <c r="C250" s="953"/>
      <c r="D250" s="953"/>
      <c r="E250" s="953"/>
      <c r="F250" s="953"/>
      <c r="G250" s="954"/>
      <c r="H250" s="11">
        <f>SUM(D251:D262)</f>
        <v>22</v>
      </c>
      <c r="I250" s="11">
        <f>COUNT(D251:D262)*2</f>
        <v>22</v>
      </c>
    </row>
    <row r="251" spans="1:9" ht="47.25">
      <c r="A251" s="143" t="s">
        <v>950</v>
      </c>
      <c r="B251" s="41" t="s">
        <v>949</v>
      </c>
      <c r="C251" s="21" t="s">
        <v>2752</v>
      </c>
      <c r="D251" s="36">
        <v>2</v>
      </c>
      <c r="E251" s="25" t="s">
        <v>106</v>
      </c>
      <c r="F251" s="21" t="s">
        <v>947</v>
      </c>
      <c r="G251" s="23"/>
    </row>
    <row r="252" spans="1:9" ht="47.25" hidden="1">
      <c r="A252" s="259" t="s">
        <v>946</v>
      </c>
      <c r="B252" s="67" t="s">
        <v>945</v>
      </c>
      <c r="C252" s="24"/>
      <c r="D252" s="24"/>
      <c r="E252" s="25"/>
      <c r="F252" s="24"/>
      <c r="G252" s="24"/>
    </row>
    <row r="253" spans="1:9" ht="60">
      <c r="A253" s="260" t="s">
        <v>944</v>
      </c>
      <c r="B253" s="41" t="s">
        <v>943</v>
      </c>
      <c r="C253" s="16" t="s">
        <v>2751</v>
      </c>
      <c r="D253" s="36">
        <v>2</v>
      </c>
      <c r="E253" s="13" t="s">
        <v>178</v>
      </c>
      <c r="F253" s="24"/>
      <c r="G253" s="23"/>
    </row>
    <row r="254" spans="1:9" ht="75">
      <c r="A254" s="260"/>
      <c r="B254" s="41"/>
      <c r="C254" s="16" t="s">
        <v>2750</v>
      </c>
      <c r="D254" s="36">
        <v>2</v>
      </c>
      <c r="E254" s="13" t="s">
        <v>178</v>
      </c>
      <c r="F254" s="16" t="s">
        <v>2749</v>
      </c>
      <c r="G254" s="23"/>
    </row>
    <row r="255" spans="1:9" ht="47.25">
      <c r="A255" s="143" t="s">
        <v>940</v>
      </c>
      <c r="B255" s="41" t="s">
        <v>939</v>
      </c>
      <c r="C255" s="13" t="s">
        <v>3006</v>
      </c>
      <c r="D255" s="36">
        <v>2</v>
      </c>
      <c r="E255" s="25" t="s">
        <v>178</v>
      </c>
      <c r="F255" s="24"/>
      <c r="G255" s="23"/>
    </row>
    <row r="256" spans="1:9" ht="30">
      <c r="A256" s="143"/>
      <c r="B256" s="41"/>
      <c r="C256" s="133" t="s">
        <v>3005</v>
      </c>
      <c r="D256" s="36">
        <v>2</v>
      </c>
      <c r="E256" s="13" t="s">
        <v>49</v>
      </c>
      <c r="F256" s="24"/>
      <c r="G256" s="23"/>
    </row>
    <row r="257" spans="1:9" ht="47.25">
      <c r="A257" s="143" t="s">
        <v>935</v>
      </c>
      <c r="B257" s="67" t="s">
        <v>934</v>
      </c>
      <c r="C257" s="16" t="s">
        <v>2744</v>
      </c>
      <c r="D257" s="36">
        <v>2</v>
      </c>
      <c r="E257" s="9" t="s">
        <v>106</v>
      </c>
      <c r="F257" s="16"/>
      <c r="G257" s="23"/>
    </row>
    <row r="258" spans="1:9" ht="45">
      <c r="A258" s="143"/>
      <c r="B258" s="67"/>
      <c r="C258" s="16" t="s">
        <v>2743</v>
      </c>
      <c r="D258" s="36">
        <v>2</v>
      </c>
      <c r="E258" s="25" t="s">
        <v>120</v>
      </c>
      <c r="F258" s="16"/>
      <c r="G258" s="23"/>
    </row>
    <row r="259" spans="1:9" ht="45">
      <c r="A259" s="143" t="s">
        <v>931</v>
      </c>
      <c r="B259" s="16" t="s">
        <v>930</v>
      </c>
      <c r="C259" s="22" t="s">
        <v>3004</v>
      </c>
      <c r="D259" s="36">
        <v>2</v>
      </c>
      <c r="E259" s="25" t="s">
        <v>106</v>
      </c>
      <c r="F259" s="24"/>
      <c r="G259" s="23"/>
    </row>
    <row r="260" spans="1:9" ht="30">
      <c r="A260" s="143"/>
      <c r="B260" s="16"/>
      <c r="C260" s="16" t="s">
        <v>3003</v>
      </c>
      <c r="D260" s="36">
        <v>2</v>
      </c>
      <c r="E260" s="25" t="s">
        <v>779</v>
      </c>
      <c r="G260" s="23"/>
    </row>
    <row r="261" spans="1:9" ht="63">
      <c r="A261" s="143" t="s">
        <v>927</v>
      </c>
      <c r="B261" s="41" t="s">
        <v>926</v>
      </c>
      <c r="C261" s="29" t="s">
        <v>1614</v>
      </c>
      <c r="D261" s="36">
        <v>2</v>
      </c>
      <c r="E261" s="25" t="s">
        <v>178</v>
      </c>
      <c r="F261" s="22" t="s">
        <v>924</v>
      </c>
      <c r="G261" s="23"/>
    </row>
    <row r="262" spans="1:9" ht="15.75">
      <c r="A262" s="143"/>
      <c r="B262" s="41"/>
      <c r="C262" s="16" t="s">
        <v>2738</v>
      </c>
      <c r="D262" s="36">
        <v>2</v>
      </c>
      <c r="E262" s="25" t="s">
        <v>106</v>
      </c>
      <c r="F262" s="24"/>
      <c r="G262" s="23"/>
    </row>
    <row r="263" spans="1:9" ht="47.25" hidden="1">
      <c r="A263" s="259" t="s">
        <v>921</v>
      </c>
      <c r="B263" s="41" t="s">
        <v>920</v>
      </c>
      <c r="C263" s="24"/>
      <c r="D263" s="24"/>
      <c r="E263" s="25"/>
      <c r="F263" s="24"/>
      <c r="G263" s="24"/>
    </row>
    <row r="264" spans="1:9" ht="40.15" customHeight="1">
      <c r="A264" s="340" t="s">
        <v>919</v>
      </c>
      <c r="B264" s="952" t="s">
        <v>918</v>
      </c>
      <c r="C264" s="953"/>
      <c r="D264" s="953"/>
      <c r="E264" s="953"/>
      <c r="F264" s="953"/>
      <c r="G264" s="954"/>
      <c r="H264" s="11">
        <f>SUM(D265:D273)</f>
        <v>16</v>
      </c>
      <c r="I264" s="11">
        <f>COUNT(D265:D273)*2</f>
        <v>16</v>
      </c>
    </row>
    <row r="265" spans="1:9" ht="47.25">
      <c r="A265" s="18" t="s">
        <v>917</v>
      </c>
      <c r="B265" s="37" t="s">
        <v>916</v>
      </c>
      <c r="C265" s="258" t="s">
        <v>3002</v>
      </c>
      <c r="D265" s="23">
        <v>2</v>
      </c>
      <c r="E265" s="25" t="s">
        <v>156</v>
      </c>
      <c r="F265" s="24"/>
      <c r="G265" s="23"/>
    </row>
    <row r="266" spans="1:9" ht="30">
      <c r="A266" s="18"/>
      <c r="B266" s="37"/>
      <c r="C266" s="258" t="s">
        <v>3001</v>
      </c>
      <c r="D266" s="23">
        <v>2</v>
      </c>
      <c r="E266" s="25" t="s">
        <v>156</v>
      </c>
      <c r="F266" s="24"/>
      <c r="G266" s="23"/>
    </row>
    <row r="267" spans="1:9" ht="47.25">
      <c r="A267" s="18" t="s">
        <v>911</v>
      </c>
      <c r="B267" s="37" t="s">
        <v>910</v>
      </c>
      <c r="C267" s="66" t="s">
        <v>3000</v>
      </c>
      <c r="D267" s="23">
        <v>2</v>
      </c>
      <c r="E267" s="25" t="s">
        <v>156</v>
      </c>
      <c r="F267" s="24"/>
      <c r="G267" s="23"/>
    </row>
    <row r="268" spans="1:9" ht="75">
      <c r="A268" s="18" t="s">
        <v>906</v>
      </c>
      <c r="B268" s="37" t="s">
        <v>905</v>
      </c>
      <c r="C268" s="22" t="s">
        <v>2999</v>
      </c>
      <c r="D268" s="23">
        <v>2</v>
      </c>
      <c r="E268" s="13" t="s">
        <v>106</v>
      </c>
      <c r="F268" s="22" t="s">
        <v>901</v>
      </c>
      <c r="G268" s="23"/>
    </row>
    <row r="269" spans="1:9" ht="75">
      <c r="A269" s="143"/>
      <c r="B269" s="37"/>
      <c r="C269" s="22" t="s">
        <v>2998</v>
      </c>
      <c r="D269" s="23">
        <v>2</v>
      </c>
      <c r="E269" s="13" t="s">
        <v>106</v>
      </c>
      <c r="F269" s="22" t="s">
        <v>901</v>
      </c>
      <c r="G269" s="23"/>
    </row>
    <row r="270" spans="1:9" ht="45">
      <c r="A270" s="143"/>
      <c r="B270" s="37"/>
      <c r="C270" s="66" t="s">
        <v>2997</v>
      </c>
      <c r="D270" s="23">
        <v>2</v>
      </c>
      <c r="E270" s="25" t="s">
        <v>156</v>
      </c>
      <c r="F270" s="24"/>
      <c r="G270" s="23"/>
    </row>
    <row r="271" spans="1:9" ht="30">
      <c r="A271" s="143"/>
      <c r="B271" s="37"/>
      <c r="C271" s="22" t="s">
        <v>2996</v>
      </c>
      <c r="D271" s="23">
        <v>2</v>
      </c>
      <c r="E271" s="25" t="s">
        <v>156</v>
      </c>
      <c r="F271" s="24"/>
      <c r="G271" s="23"/>
    </row>
    <row r="272" spans="1:9" ht="31.5" hidden="1">
      <c r="A272" s="20" t="s">
        <v>900</v>
      </c>
      <c r="B272" s="37" t="s">
        <v>899</v>
      </c>
      <c r="C272" s="37"/>
      <c r="D272" s="24"/>
      <c r="E272" s="25"/>
      <c r="F272" s="24"/>
      <c r="G272" s="24"/>
    </row>
    <row r="273" spans="1:9" ht="45">
      <c r="A273" s="18" t="s">
        <v>897</v>
      </c>
      <c r="B273" s="73" t="s">
        <v>896</v>
      </c>
      <c r="C273" s="22" t="s">
        <v>1610</v>
      </c>
      <c r="D273" s="23">
        <v>2</v>
      </c>
      <c r="E273" s="25" t="s">
        <v>118</v>
      </c>
      <c r="F273" s="24"/>
      <c r="G273" s="23"/>
    </row>
    <row r="274" spans="1:9" ht="40.15" customHeight="1">
      <c r="A274" s="340" t="s">
        <v>894</v>
      </c>
      <c r="B274" s="955" t="s">
        <v>893</v>
      </c>
      <c r="C274" s="956"/>
      <c r="D274" s="956"/>
      <c r="E274" s="956"/>
      <c r="F274" s="956"/>
      <c r="G274" s="957"/>
      <c r="H274" s="11">
        <f>SUM(D275:D284)</f>
        <v>18</v>
      </c>
      <c r="I274" s="11">
        <f>COUNT(D275:D284)*2</f>
        <v>18</v>
      </c>
    </row>
    <row r="275" spans="1:9" ht="45">
      <c r="A275" s="18" t="s">
        <v>892</v>
      </c>
      <c r="B275" s="32" t="s">
        <v>891</v>
      </c>
      <c r="C275" s="35" t="s">
        <v>890</v>
      </c>
      <c r="D275" s="23">
        <v>2</v>
      </c>
      <c r="E275" s="25" t="s">
        <v>156</v>
      </c>
      <c r="F275" s="24"/>
      <c r="G275" s="23"/>
    </row>
    <row r="276" spans="1:9" ht="30">
      <c r="A276" s="18"/>
      <c r="B276" s="32"/>
      <c r="C276" s="35" t="s">
        <v>889</v>
      </c>
      <c r="D276" s="23">
        <v>2</v>
      </c>
      <c r="E276" s="25" t="s">
        <v>156</v>
      </c>
      <c r="F276" s="24"/>
      <c r="G276" s="23"/>
    </row>
    <row r="277" spans="1:9" ht="45">
      <c r="A277" s="18" t="s">
        <v>888</v>
      </c>
      <c r="B277" s="30" t="s">
        <v>887</v>
      </c>
      <c r="C277" s="35" t="s">
        <v>886</v>
      </c>
      <c r="D277" s="23">
        <v>2</v>
      </c>
      <c r="E277" s="25" t="s">
        <v>156</v>
      </c>
      <c r="F277" s="35" t="s">
        <v>885</v>
      </c>
      <c r="G277" s="23"/>
    </row>
    <row r="278" spans="1:9" ht="30">
      <c r="A278" s="18"/>
      <c r="B278" s="30"/>
      <c r="C278" s="22" t="s">
        <v>884</v>
      </c>
      <c r="D278" s="23">
        <v>2</v>
      </c>
      <c r="E278" s="25" t="s">
        <v>156</v>
      </c>
      <c r="F278" s="22"/>
      <c r="G278" s="23"/>
    </row>
    <row r="279" spans="1:9" ht="45">
      <c r="A279" s="18"/>
      <c r="B279" s="30"/>
      <c r="C279" s="44" t="s">
        <v>883</v>
      </c>
      <c r="D279" s="23">
        <v>2</v>
      </c>
      <c r="E279" s="25" t="s">
        <v>156</v>
      </c>
      <c r="F279" s="22"/>
      <c r="G279" s="23"/>
    </row>
    <row r="280" spans="1:9" ht="31.5">
      <c r="A280" s="18" t="s">
        <v>882</v>
      </c>
      <c r="B280" s="28" t="s">
        <v>881</v>
      </c>
      <c r="C280" s="132" t="s">
        <v>880</v>
      </c>
      <c r="D280" s="23">
        <v>2</v>
      </c>
      <c r="E280" s="25" t="s">
        <v>156</v>
      </c>
      <c r="F280" s="24"/>
      <c r="G280" s="23"/>
    </row>
    <row r="281" spans="1:9" ht="30">
      <c r="A281" s="18"/>
      <c r="B281" s="28"/>
      <c r="C281" s="35" t="s">
        <v>879</v>
      </c>
      <c r="D281" s="23">
        <v>2</v>
      </c>
      <c r="E281" s="25" t="s">
        <v>156</v>
      </c>
      <c r="F281" s="24"/>
      <c r="G281" s="23"/>
    </row>
    <row r="282" spans="1:9" ht="31.5" hidden="1">
      <c r="A282" s="20" t="s">
        <v>876</v>
      </c>
      <c r="B282" s="28" t="s">
        <v>875</v>
      </c>
      <c r="C282" s="24"/>
      <c r="D282" s="24"/>
      <c r="E282" s="25"/>
      <c r="F282" s="24"/>
      <c r="G282" s="24"/>
    </row>
    <row r="283" spans="1:9" ht="47.25">
      <c r="A283" s="18" t="s">
        <v>874</v>
      </c>
      <c r="B283" s="28" t="s">
        <v>873</v>
      </c>
      <c r="C283" s="66" t="s">
        <v>2724</v>
      </c>
      <c r="D283" s="23">
        <v>2</v>
      </c>
      <c r="E283" s="25" t="s">
        <v>156</v>
      </c>
      <c r="F283" s="24"/>
      <c r="G283" s="23"/>
    </row>
    <row r="284" spans="1:9" ht="47.25">
      <c r="A284" s="18" t="s">
        <v>871</v>
      </c>
      <c r="B284" s="28" t="s">
        <v>870</v>
      </c>
      <c r="C284" s="29" t="s">
        <v>869</v>
      </c>
      <c r="D284" s="23">
        <v>2</v>
      </c>
      <c r="E284" s="25" t="s">
        <v>156</v>
      </c>
      <c r="F284" s="24"/>
      <c r="G284" s="23"/>
    </row>
    <row r="285" spans="1:9" ht="40.15" customHeight="1">
      <c r="A285" s="340" t="s">
        <v>868</v>
      </c>
      <c r="B285" s="955" t="s">
        <v>867</v>
      </c>
      <c r="C285" s="956"/>
      <c r="D285" s="956"/>
      <c r="E285" s="956"/>
      <c r="F285" s="956"/>
      <c r="G285" s="957"/>
      <c r="H285" s="11">
        <f>SUM(D286:D287)</f>
        <v>4</v>
      </c>
      <c r="I285" s="11">
        <f>COUNT(D286:D287)*2</f>
        <v>4</v>
      </c>
    </row>
    <row r="286" spans="1:9" ht="63">
      <c r="A286" s="18" t="s">
        <v>866</v>
      </c>
      <c r="B286" s="28" t="s">
        <v>865</v>
      </c>
      <c r="C286" s="22" t="s">
        <v>864</v>
      </c>
      <c r="D286" s="23">
        <v>2</v>
      </c>
      <c r="E286" s="25" t="s">
        <v>223</v>
      </c>
      <c r="F286" s="16" t="s">
        <v>2995</v>
      </c>
      <c r="G286" s="23"/>
    </row>
    <row r="287" spans="1:9" ht="47.25">
      <c r="A287" s="18" t="s">
        <v>863</v>
      </c>
      <c r="B287" s="28" t="s">
        <v>862</v>
      </c>
      <c r="C287" s="66" t="s">
        <v>2994</v>
      </c>
      <c r="D287" s="23">
        <v>2</v>
      </c>
      <c r="E287" s="25" t="s">
        <v>223</v>
      </c>
      <c r="F287" s="24"/>
      <c r="G287" s="23"/>
    </row>
    <row r="288" spans="1:9" ht="45" hidden="1">
      <c r="A288" s="20" t="s">
        <v>860</v>
      </c>
      <c r="B288" s="69" t="s">
        <v>859</v>
      </c>
      <c r="C288" s="24"/>
      <c r="D288" s="24"/>
      <c r="E288" s="25"/>
      <c r="F288" s="24"/>
      <c r="G288" s="24"/>
    </row>
    <row r="289" spans="1:9" ht="40.15" hidden="1" customHeight="1">
      <c r="A289" s="338" t="s">
        <v>858</v>
      </c>
      <c r="B289" s="952" t="s">
        <v>857</v>
      </c>
      <c r="C289" s="953"/>
      <c r="D289" s="953"/>
      <c r="E289" s="953"/>
      <c r="F289" s="953"/>
      <c r="G289" s="954"/>
    </row>
    <row r="290" spans="1:9" ht="47.25" hidden="1">
      <c r="A290" s="39" t="s">
        <v>856</v>
      </c>
      <c r="B290" s="41" t="s">
        <v>855</v>
      </c>
      <c r="C290" s="24"/>
      <c r="D290" s="24"/>
      <c r="E290" s="25"/>
      <c r="F290" s="24"/>
      <c r="G290" s="24"/>
    </row>
    <row r="291" spans="1:9" ht="47.25" hidden="1">
      <c r="A291" s="39" t="s">
        <v>853</v>
      </c>
      <c r="B291" s="41" t="s">
        <v>852</v>
      </c>
      <c r="C291" s="24"/>
      <c r="D291" s="24"/>
      <c r="E291" s="25"/>
      <c r="F291" s="24"/>
      <c r="G291" s="24"/>
    </row>
    <row r="292" spans="1:9" ht="60" hidden="1">
      <c r="A292" s="39" t="s">
        <v>851</v>
      </c>
      <c r="B292" s="22" t="s">
        <v>850</v>
      </c>
      <c r="C292" s="24"/>
      <c r="D292" s="24"/>
      <c r="E292" s="25"/>
      <c r="F292" s="24"/>
      <c r="G292" s="24"/>
    </row>
    <row r="293" spans="1:9" ht="40.15" hidden="1" customHeight="1">
      <c r="A293" s="338" t="s">
        <v>849</v>
      </c>
      <c r="B293" s="952" t="s">
        <v>848</v>
      </c>
      <c r="C293" s="953"/>
      <c r="D293" s="953"/>
      <c r="E293" s="953"/>
      <c r="F293" s="953"/>
      <c r="G293" s="954"/>
    </row>
    <row r="294" spans="1:9" ht="31.5" hidden="1">
      <c r="A294" s="20" t="s">
        <v>847</v>
      </c>
      <c r="B294" s="41" t="s">
        <v>846</v>
      </c>
      <c r="C294" s="24"/>
      <c r="D294" s="24"/>
      <c r="E294" s="25"/>
      <c r="F294" s="24"/>
      <c r="G294" s="24"/>
    </row>
    <row r="295" spans="1:9" ht="47.25" hidden="1">
      <c r="A295" s="20" t="s">
        <v>844</v>
      </c>
      <c r="B295" s="41" t="s">
        <v>843</v>
      </c>
      <c r="C295" s="24"/>
      <c r="D295" s="24"/>
      <c r="E295" s="25"/>
      <c r="F295" s="24"/>
      <c r="G295" s="24"/>
    </row>
    <row r="296" spans="1:9" ht="60" hidden="1">
      <c r="A296" s="20" t="s">
        <v>842</v>
      </c>
      <c r="B296" s="22" t="s">
        <v>841</v>
      </c>
      <c r="C296" s="24"/>
      <c r="D296" s="24"/>
      <c r="E296" s="25"/>
      <c r="F296" s="24"/>
      <c r="G296" s="24"/>
    </row>
    <row r="297" spans="1:9" ht="40.15" hidden="1" customHeight="1">
      <c r="A297" s="338" t="s">
        <v>840</v>
      </c>
      <c r="B297" s="952" t="s">
        <v>839</v>
      </c>
      <c r="C297" s="953"/>
      <c r="D297" s="953"/>
      <c r="E297" s="953"/>
      <c r="F297" s="953"/>
      <c r="G297" s="954"/>
    </row>
    <row r="298" spans="1:9" ht="47.25" hidden="1">
      <c r="A298" s="20" t="s">
        <v>838</v>
      </c>
      <c r="B298" s="41" t="s">
        <v>837</v>
      </c>
      <c r="C298" s="24"/>
      <c r="D298" s="24"/>
      <c r="E298" s="25"/>
      <c r="F298" s="24"/>
      <c r="G298" s="24"/>
    </row>
    <row r="299" spans="1:9" ht="47.25" hidden="1">
      <c r="A299" s="20" t="s">
        <v>836</v>
      </c>
      <c r="B299" s="28" t="s">
        <v>835</v>
      </c>
      <c r="C299" s="24"/>
      <c r="D299" s="24"/>
      <c r="E299" s="25"/>
      <c r="F299" s="24"/>
      <c r="G299" s="24"/>
    </row>
    <row r="300" spans="1:9" ht="40.15" hidden="1" customHeight="1">
      <c r="A300" s="342" t="s">
        <v>834</v>
      </c>
      <c r="B300" s="952" t="s">
        <v>833</v>
      </c>
      <c r="C300" s="953"/>
      <c r="D300" s="953"/>
      <c r="E300" s="953"/>
      <c r="F300" s="953"/>
      <c r="G300" s="954"/>
    </row>
    <row r="301" spans="1:9" ht="31.5" hidden="1">
      <c r="A301" s="227" t="s">
        <v>832</v>
      </c>
      <c r="B301" s="41" t="s">
        <v>831</v>
      </c>
      <c r="C301" s="24"/>
      <c r="D301" s="24"/>
      <c r="E301" s="25"/>
      <c r="F301" s="24"/>
      <c r="G301" s="24"/>
    </row>
    <row r="302" spans="1:9" ht="47.25" hidden="1">
      <c r="A302" s="227" t="s">
        <v>830</v>
      </c>
      <c r="B302" s="41" t="s">
        <v>829</v>
      </c>
      <c r="C302" s="24"/>
      <c r="D302" s="24"/>
      <c r="E302" s="25"/>
      <c r="F302" s="24"/>
      <c r="G302" s="24"/>
    </row>
    <row r="303" spans="1:9" ht="40.15" customHeight="1">
      <c r="A303" s="340" t="s">
        <v>828</v>
      </c>
      <c r="B303" s="952" t="s">
        <v>827</v>
      </c>
      <c r="C303" s="953"/>
      <c r="D303" s="953"/>
      <c r="E303" s="953"/>
      <c r="F303" s="953"/>
      <c r="G303" s="954"/>
      <c r="H303" s="11">
        <f>SUM(D306)</f>
        <v>2</v>
      </c>
      <c r="I303" s="11">
        <f>COUNT(D306)*2</f>
        <v>2</v>
      </c>
    </row>
    <row r="304" spans="1:9" ht="63" hidden="1">
      <c r="A304" s="20" t="s">
        <v>826</v>
      </c>
      <c r="B304" s="41" t="s">
        <v>825</v>
      </c>
      <c r="C304" s="24"/>
      <c r="D304" s="24"/>
      <c r="E304" s="25"/>
      <c r="F304" s="24"/>
      <c r="G304" s="24"/>
    </row>
    <row r="305" spans="1:9" ht="63" hidden="1">
      <c r="A305" s="20" t="s">
        <v>824</v>
      </c>
      <c r="B305" s="41" t="s">
        <v>823</v>
      </c>
      <c r="C305" s="24"/>
      <c r="D305" s="24"/>
      <c r="E305" s="25"/>
      <c r="F305" s="24"/>
      <c r="G305" s="24"/>
    </row>
    <row r="306" spans="1:9" ht="47.25">
      <c r="A306" s="18" t="s">
        <v>822</v>
      </c>
      <c r="B306" s="67" t="s">
        <v>821</v>
      </c>
      <c r="C306" s="16" t="s">
        <v>2993</v>
      </c>
      <c r="D306" s="23">
        <v>2</v>
      </c>
      <c r="E306" s="25" t="s">
        <v>120</v>
      </c>
      <c r="F306" s="24"/>
      <c r="G306" s="23"/>
    </row>
    <row r="307" spans="1:9" ht="40.15" customHeight="1">
      <c r="A307" s="340" t="s">
        <v>820</v>
      </c>
      <c r="B307" s="952" t="s">
        <v>819</v>
      </c>
      <c r="C307" s="953"/>
      <c r="D307" s="953"/>
      <c r="E307" s="953"/>
      <c r="F307" s="953"/>
      <c r="G307" s="954"/>
      <c r="H307" s="11">
        <f>SUM(D308:D311)</f>
        <v>8</v>
      </c>
      <c r="I307" s="11">
        <f>COUNT(D308:D311)*2</f>
        <v>8</v>
      </c>
    </row>
    <row r="308" spans="1:9" ht="47.25">
      <c r="A308" s="18" t="s">
        <v>818</v>
      </c>
      <c r="B308" s="37" t="s">
        <v>817</v>
      </c>
      <c r="C308" s="37" t="s">
        <v>2992</v>
      </c>
      <c r="D308" s="23">
        <v>2</v>
      </c>
      <c r="E308" s="25" t="s">
        <v>118</v>
      </c>
      <c r="F308" s="24"/>
      <c r="G308" s="23"/>
    </row>
    <row r="309" spans="1:9" ht="63">
      <c r="A309" s="18" t="s">
        <v>815</v>
      </c>
      <c r="B309" s="37" t="s">
        <v>814</v>
      </c>
      <c r="C309" s="22" t="s">
        <v>813</v>
      </c>
      <c r="D309" s="23">
        <v>2</v>
      </c>
      <c r="E309" s="25" t="s">
        <v>120</v>
      </c>
      <c r="F309" s="22" t="s">
        <v>812</v>
      </c>
      <c r="G309" s="23"/>
    </row>
    <row r="310" spans="1:9" ht="30">
      <c r="A310" s="18"/>
      <c r="B310" s="37"/>
      <c r="C310" s="62" t="s">
        <v>811</v>
      </c>
      <c r="D310" s="23">
        <v>2</v>
      </c>
      <c r="E310" s="25" t="s">
        <v>118</v>
      </c>
      <c r="F310" s="25"/>
      <c r="G310" s="23"/>
    </row>
    <row r="311" spans="1:9" ht="63">
      <c r="A311" s="18" t="s">
        <v>810</v>
      </c>
      <c r="B311" s="37" t="s">
        <v>809</v>
      </c>
      <c r="C311" s="35" t="s">
        <v>2712</v>
      </c>
      <c r="D311" s="23">
        <v>2</v>
      </c>
      <c r="E311" s="25" t="s">
        <v>156</v>
      </c>
      <c r="G311" s="23"/>
    </row>
    <row r="312" spans="1:9" ht="40.15" customHeight="1">
      <c r="A312" s="340" t="s">
        <v>807</v>
      </c>
      <c r="B312" s="964" t="s">
        <v>806</v>
      </c>
      <c r="C312" s="965"/>
      <c r="D312" s="965"/>
      <c r="E312" s="965"/>
      <c r="F312" s="965"/>
      <c r="G312" s="966"/>
      <c r="H312" s="11">
        <f>SUM(D313)</f>
        <v>2</v>
      </c>
      <c r="I312" s="11">
        <f>COUNT(D313)*2</f>
        <v>2</v>
      </c>
    </row>
    <row r="313" spans="1:9" ht="75">
      <c r="A313" s="18" t="s">
        <v>805</v>
      </c>
      <c r="B313" s="66" t="s">
        <v>804</v>
      </c>
      <c r="C313" s="35" t="s">
        <v>803</v>
      </c>
      <c r="D313" s="23">
        <v>2</v>
      </c>
      <c r="E313" s="25" t="s">
        <v>106</v>
      </c>
      <c r="F313" s="16" t="s">
        <v>1602</v>
      </c>
      <c r="G313" s="23"/>
    </row>
    <row r="314" spans="1:9" ht="45" hidden="1">
      <c r="A314" s="20" t="s">
        <v>801</v>
      </c>
      <c r="B314" s="66" t="s">
        <v>800</v>
      </c>
      <c r="C314" s="16"/>
      <c r="D314" s="24"/>
      <c r="E314" s="25"/>
      <c r="F314" s="24"/>
      <c r="G314" s="24"/>
    </row>
    <row r="315" spans="1:9" ht="21">
      <c r="A315" s="254"/>
      <c r="B315" s="908" t="s">
        <v>799</v>
      </c>
      <c r="C315" s="878"/>
      <c r="D315" s="878"/>
      <c r="E315" s="878"/>
      <c r="F315" s="878"/>
      <c r="G315" s="904"/>
      <c r="H315" s="11">
        <f>H316+H325+H331+H350+H368+H375+H455</f>
        <v>58</v>
      </c>
      <c r="I315" s="11">
        <f>I316+I325+I331+I350+I368+I375+I455</f>
        <v>58</v>
      </c>
    </row>
    <row r="316" spans="1:9" ht="40.15" customHeight="1">
      <c r="A316" s="340" t="s">
        <v>798</v>
      </c>
      <c r="B316" s="955" t="s">
        <v>797</v>
      </c>
      <c r="C316" s="956"/>
      <c r="D316" s="956"/>
      <c r="E316" s="956"/>
      <c r="F316" s="956"/>
      <c r="G316" s="957"/>
      <c r="H316" s="11">
        <f>SUM(D317:D318)</f>
        <v>4</v>
      </c>
      <c r="I316" s="11">
        <f>COUNT(D317:D318)*2</f>
        <v>4</v>
      </c>
    </row>
    <row r="317" spans="1:9" ht="47.25">
      <c r="A317" s="18" t="s">
        <v>796</v>
      </c>
      <c r="B317" s="28" t="s">
        <v>795</v>
      </c>
      <c r="C317" s="22" t="s">
        <v>2991</v>
      </c>
      <c r="D317" s="10">
        <v>2</v>
      </c>
      <c r="E317" s="25" t="s">
        <v>49</v>
      </c>
      <c r="G317" s="23"/>
    </row>
    <row r="318" spans="1:9" ht="45">
      <c r="A318" s="143"/>
      <c r="B318" s="28"/>
      <c r="C318" s="22" t="s">
        <v>2990</v>
      </c>
      <c r="D318" s="36">
        <v>2</v>
      </c>
      <c r="E318" s="25" t="s">
        <v>49</v>
      </c>
      <c r="F318" s="22" t="s">
        <v>1600</v>
      </c>
      <c r="G318" s="23"/>
    </row>
    <row r="319" spans="1:9" ht="31.5" hidden="1">
      <c r="A319" s="20" t="s">
        <v>788</v>
      </c>
      <c r="B319" s="28" t="s">
        <v>787</v>
      </c>
      <c r="C319" s="41"/>
      <c r="D319" s="24"/>
      <c r="E319" s="25"/>
      <c r="F319" s="24"/>
      <c r="G319" s="24"/>
    </row>
    <row r="320" spans="1:9" ht="31.5" hidden="1">
      <c r="A320" s="20" t="s">
        <v>778</v>
      </c>
      <c r="B320" s="28" t="s">
        <v>777</v>
      </c>
      <c r="C320" s="24"/>
      <c r="D320" s="24"/>
      <c r="E320" s="25"/>
      <c r="F320" s="24"/>
      <c r="G320" s="24"/>
    </row>
    <row r="321" spans="1:9" ht="63" hidden="1">
      <c r="A321" s="20" t="s">
        <v>774</v>
      </c>
      <c r="B321" s="28" t="s">
        <v>773</v>
      </c>
      <c r="C321" s="24"/>
      <c r="D321" s="24"/>
      <c r="E321" s="25"/>
      <c r="F321" s="24"/>
      <c r="G321" s="24"/>
    </row>
    <row r="322" spans="1:9" ht="40.15" hidden="1" customHeight="1">
      <c r="A322" s="338" t="s">
        <v>772</v>
      </c>
      <c r="B322" s="952" t="s">
        <v>771</v>
      </c>
      <c r="C322" s="953"/>
      <c r="D322" s="953"/>
      <c r="E322" s="953"/>
      <c r="F322" s="953"/>
      <c r="G322" s="954"/>
    </row>
    <row r="323" spans="1:9" ht="47.25" hidden="1">
      <c r="A323" s="20" t="s">
        <v>770</v>
      </c>
      <c r="B323" s="41" t="s">
        <v>769</v>
      </c>
      <c r="C323" s="24"/>
      <c r="D323" s="24"/>
      <c r="E323" s="25"/>
      <c r="F323" s="24"/>
      <c r="G323" s="24"/>
    </row>
    <row r="324" spans="1:9" ht="47.25" hidden="1">
      <c r="A324" s="20" t="s">
        <v>767</v>
      </c>
      <c r="B324" s="41" t="s">
        <v>766</v>
      </c>
      <c r="C324" s="24"/>
      <c r="D324" s="24"/>
      <c r="E324" s="25"/>
      <c r="F324" s="24"/>
      <c r="G324" s="24"/>
    </row>
    <row r="325" spans="1:9" ht="40.15" customHeight="1">
      <c r="A325" s="340" t="s">
        <v>764</v>
      </c>
      <c r="B325" s="952" t="s">
        <v>763</v>
      </c>
      <c r="C325" s="953"/>
      <c r="D325" s="953"/>
      <c r="E325" s="953"/>
      <c r="F325" s="953"/>
      <c r="G325" s="954"/>
      <c r="H325" s="11">
        <f>SUM(D327:D328)</f>
        <v>4</v>
      </c>
      <c r="I325" s="11">
        <f>COUNT(D327:D328)*2</f>
        <v>4</v>
      </c>
    </row>
    <row r="326" spans="1:9" ht="63" hidden="1">
      <c r="A326" s="20" t="s">
        <v>762</v>
      </c>
      <c r="B326" s="41" t="s">
        <v>761</v>
      </c>
      <c r="C326" s="41"/>
      <c r="D326" s="24"/>
      <c r="E326" s="25"/>
      <c r="F326" s="24"/>
      <c r="G326" s="24"/>
    </row>
    <row r="327" spans="1:9" ht="75">
      <c r="A327" s="18" t="s">
        <v>758</v>
      </c>
      <c r="B327" s="16" t="s">
        <v>757</v>
      </c>
      <c r="C327" s="16" t="s">
        <v>2989</v>
      </c>
      <c r="D327" s="23">
        <v>2</v>
      </c>
      <c r="E327" s="25" t="s">
        <v>120</v>
      </c>
      <c r="F327" s="24"/>
      <c r="G327" s="23"/>
    </row>
    <row r="328" spans="1:9" ht="30">
      <c r="A328" s="143"/>
      <c r="B328" s="41"/>
      <c r="C328" s="16" t="s">
        <v>2988</v>
      </c>
      <c r="D328" s="23">
        <v>2</v>
      </c>
      <c r="E328" s="25" t="s">
        <v>120</v>
      </c>
      <c r="F328" s="16" t="s">
        <v>2987</v>
      </c>
      <c r="G328" s="23"/>
    </row>
    <row r="329" spans="1:9" ht="31.5" hidden="1">
      <c r="A329" s="20" t="s">
        <v>749</v>
      </c>
      <c r="B329" s="41" t="s">
        <v>748</v>
      </c>
      <c r="C329" s="24"/>
      <c r="D329" s="24"/>
      <c r="E329" s="25"/>
      <c r="F329" s="24"/>
      <c r="G329" s="24"/>
    </row>
    <row r="330" spans="1:9" ht="47.25" hidden="1">
      <c r="A330" s="20" t="s">
        <v>747</v>
      </c>
      <c r="B330" s="41" t="s">
        <v>746</v>
      </c>
      <c r="C330" s="24"/>
      <c r="D330" s="24"/>
      <c r="E330" s="25"/>
      <c r="F330" s="24"/>
      <c r="G330" s="24"/>
    </row>
    <row r="331" spans="1:9" ht="40.15" customHeight="1">
      <c r="A331" s="340" t="s">
        <v>744</v>
      </c>
      <c r="B331" s="955" t="s">
        <v>743</v>
      </c>
      <c r="C331" s="956"/>
      <c r="D331" s="956"/>
      <c r="E331" s="956"/>
      <c r="F331" s="956"/>
      <c r="G331" s="957"/>
      <c r="H331" s="11">
        <f>SUM(D334:D335)</f>
        <v>4</v>
      </c>
      <c r="I331" s="11">
        <f>COUNT(D334:D335)*2</f>
        <v>4</v>
      </c>
    </row>
    <row r="332" spans="1:9" ht="47.25" hidden="1">
      <c r="A332" s="20" t="s">
        <v>742</v>
      </c>
      <c r="B332" s="28" t="s">
        <v>741</v>
      </c>
      <c r="G332" s="24"/>
    </row>
    <row r="333" spans="1:9" ht="60" hidden="1">
      <c r="A333" s="20" t="s">
        <v>740</v>
      </c>
      <c r="B333" s="22" t="s">
        <v>739</v>
      </c>
      <c r="C333" s="24"/>
      <c r="D333" s="24"/>
      <c r="E333" s="25"/>
      <c r="F333" s="24"/>
      <c r="G333" s="24"/>
    </row>
    <row r="334" spans="1:9" ht="47.25">
      <c r="A334" s="18" t="s">
        <v>738</v>
      </c>
      <c r="B334" s="28" t="s">
        <v>737</v>
      </c>
      <c r="C334" s="16" t="s">
        <v>2696</v>
      </c>
      <c r="D334" s="23">
        <v>2</v>
      </c>
      <c r="E334" s="25" t="s">
        <v>120</v>
      </c>
      <c r="F334" s="24"/>
      <c r="G334" s="23"/>
    </row>
    <row r="335" spans="1:9" ht="30">
      <c r="A335" s="18"/>
      <c r="B335" s="28"/>
      <c r="C335" s="22" t="s">
        <v>2695</v>
      </c>
      <c r="D335" s="23">
        <v>2</v>
      </c>
      <c r="E335" s="25" t="s">
        <v>49</v>
      </c>
      <c r="F335" s="24"/>
      <c r="G335" s="23"/>
    </row>
    <row r="336" spans="1:9" ht="15.75" hidden="1">
      <c r="A336" s="20" t="s">
        <v>736</v>
      </c>
      <c r="B336" s="28" t="s">
        <v>735</v>
      </c>
      <c r="C336" s="24"/>
      <c r="D336" s="24"/>
      <c r="E336" s="25"/>
      <c r="F336" s="24"/>
      <c r="G336" s="24"/>
    </row>
    <row r="337" spans="1:9" ht="31.5" hidden="1">
      <c r="A337" s="20" t="s">
        <v>734</v>
      </c>
      <c r="B337" s="28" t="s">
        <v>733</v>
      </c>
      <c r="C337" s="24"/>
      <c r="D337" s="24"/>
      <c r="E337" s="25"/>
      <c r="F337" s="24"/>
      <c r="G337" s="24"/>
    </row>
    <row r="338" spans="1:9" ht="40.15" hidden="1" customHeight="1">
      <c r="A338" s="338" t="s">
        <v>732</v>
      </c>
      <c r="B338" s="955" t="s">
        <v>731</v>
      </c>
      <c r="C338" s="956"/>
      <c r="D338" s="956"/>
      <c r="E338" s="956"/>
      <c r="F338" s="956"/>
      <c r="G338" s="957"/>
    </row>
    <row r="339" spans="1:9" ht="45" hidden="1">
      <c r="A339" s="20" t="s">
        <v>730</v>
      </c>
      <c r="B339" s="22" t="s">
        <v>729</v>
      </c>
      <c r="C339" s="24"/>
      <c r="D339" s="24"/>
      <c r="E339" s="25"/>
      <c r="F339" s="24"/>
      <c r="G339" s="24"/>
    </row>
    <row r="340" spans="1:9" ht="45" hidden="1">
      <c r="A340" s="20" t="s">
        <v>728</v>
      </c>
      <c r="B340" s="22" t="s">
        <v>727</v>
      </c>
      <c r="C340" s="24"/>
      <c r="D340" s="24"/>
      <c r="E340" s="25"/>
      <c r="F340" s="24"/>
      <c r="G340" s="24"/>
    </row>
    <row r="341" spans="1:9" ht="40.15" hidden="1" customHeight="1">
      <c r="A341" s="333" t="s">
        <v>725</v>
      </c>
      <c r="B341" s="952" t="s">
        <v>724</v>
      </c>
      <c r="C341" s="953"/>
      <c r="D341" s="953"/>
      <c r="E341" s="953"/>
      <c r="F341" s="953"/>
      <c r="G341" s="954"/>
    </row>
    <row r="342" spans="1:9" ht="30" hidden="1">
      <c r="A342" s="20" t="s">
        <v>723</v>
      </c>
      <c r="B342" s="61" t="s">
        <v>722</v>
      </c>
      <c r="C342" s="16"/>
      <c r="D342" s="24"/>
      <c r="E342" s="25"/>
      <c r="F342" s="24"/>
      <c r="G342" s="24"/>
    </row>
    <row r="343" spans="1:9" ht="30" hidden="1">
      <c r="A343" s="20" t="s">
        <v>719</v>
      </c>
      <c r="B343" s="61" t="s">
        <v>718</v>
      </c>
      <c r="C343" s="16"/>
      <c r="D343" s="24"/>
      <c r="E343" s="25"/>
      <c r="F343" s="16"/>
      <c r="G343" s="24"/>
    </row>
    <row r="344" spans="1:9" ht="40.15" hidden="1" customHeight="1">
      <c r="A344" s="338" t="s">
        <v>713</v>
      </c>
      <c r="B344" s="955" t="s">
        <v>712</v>
      </c>
      <c r="C344" s="956"/>
      <c r="D344" s="956"/>
      <c r="E344" s="956"/>
      <c r="F344" s="956"/>
      <c r="G344" s="957"/>
    </row>
    <row r="345" spans="1:9" ht="47.25" hidden="1">
      <c r="A345" s="20" t="s">
        <v>711</v>
      </c>
      <c r="B345" s="30" t="s">
        <v>710</v>
      </c>
      <c r="C345" s="24"/>
      <c r="D345" s="24"/>
      <c r="E345" s="25"/>
      <c r="F345" s="24"/>
      <c r="G345" s="24"/>
    </row>
    <row r="346" spans="1:9" ht="31.5" hidden="1">
      <c r="A346" s="20" t="s">
        <v>709</v>
      </c>
      <c r="B346" s="30" t="s">
        <v>708</v>
      </c>
      <c r="C346" s="41"/>
      <c r="D346" s="24"/>
      <c r="E346" s="25"/>
      <c r="F346" s="24"/>
      <c r="G346" s="24"/>
    </row>
    <row r="347" spans="1:9" ht="47.25" hidden="1">
      <c r="A347" s="20" t="s">
        <v>705</v>
      </c>
      <c r="B347" s="30" t="s">
        <v>704</v>
      </c>
      <c r="C347" s="24"/>
      <c r="D347" s="24"/>
      <c r="E347" s="25"/>
      <c r="F347" s="24"/>
      <c r="G347" s="24"/>
    </row>
    <row r="348" spans="1:9" ht="47.25" hidden="1">
      <c r="A348" s="20" t="s">
        <v>696</v>
      </c>
      <c r="B348" s="30" t="s">
        <v>695</v>
      </c>
      <c r="C348" s="24"/>
      <c r="D348" s="24"/>
      <c r="E348" s="25"/>
      <c r="F348" s="24"/>
      <c r="G348" s="24"/>
    </row>
    <row r="349" spans="1:9" ht="31.5" hidden="1">
      <c r="A349" s="20" t="s">
        <v>694</v>
      </c>
      <c r="B349" s="30" t="s">
        <v>693</v>
      </c>
      <c r="C349" s="24"/>
      <c r="D349" s="24"/>
      <c r="E349" s="25"/>
      <c r="F349" s="24"/>
      <c r="G349" s="24"/>
    </row>
    <row r="350" spans="1:9" ht="40.15" customHeight="1">
      <c r="A350" s="340" t="s">
        <v>690</v>
      </c>
      <c r="B350" s="952" t="s">
        <v>689</v>
      </c>
      <c r="C350" s="953"/>
      <c r="D350" s="953"/>
      <c r="E350" s="953"/>
      <c r="F350" s="953"/>
      <c r="G350" s="954"/>
      <c r="H350" s="11">
        <f>SUM(D355:D358)</f>
        <v>8</v>
      </c>
      <c r="I350" s="11">
        <f>COUNT(D355:D358)*2</f>
        <v>8</v>
      </c>
    </row>
    <row r="351" spans="1:9" ht="47.25" hidden="1">
      <c r="A351" s="20" t="s">
        <v>688</v>
      </c>
      <c r="B351" s="28" t="s">
        <v>687</v>
      </c>
      <c r="C351" s="24"/>
      <c r="D351" s="24"/>
      <c r="E351" s="25"/>
      <c r="F351" s="24"/>
      <c r="G351" s="24"/>
    </row>
    <row r="352" spans="1:9" ht="47.25" hidden="1">
      <c r="A352" s="20" t="s">
        <v>685</v>
      </c>
      <c r="B352" s="28" t="s">
        <v>684</v>
      </c>
      <c r="C352" s="24"/>
      <c r="D352" s="24"/>
      <c r="E352" s="25"/>
      <c r="F352" s="24"/>
      <c r="G352" s="24"/>
    </row>
    <row r="353" spans="1:9" ht="31.5" hidden="1">
      <c r="A353" s="20" t="s">
        <v>682</v>
      </c>
      <c r="B353" s="28" t="s">
        <v>681</v>
      </c>
      <c r="C353" s="24"/>
      <c r="D353" s="24"/>
      <c r="E353" s="25"/>
      <c r="F353" s="24"/>
      <c r="G353" s="24"/>
    </row>
    <row r="354" spans="1:9" ht="31.5" hidden="1">
      <c r="A354" s="20" t="s">
        <v>680</v>
      </c>
      <c r="B354" s="32" t="s">
        <v>679</v>
      </c>
      <c r="C354" s="24"/>
      <c r="D354" s="24"/>
      <c r="E354" s="25"/>
      <c r="F354" s="24"/>
      <c r="G354" s="24"/>
    </row>
    <row r="355" spans="1:9" ht="45">
      <c r="A355" s="18" t="s">
        <v>677</v>
      </c>
      <c r="B355" s="30" t="s">
        <v>676</v>
      </c>
      <c r="C355" s="21" t="s">
        <v>1560</v>
      </c>
      <c r="D355" s="23">
        <v>2</v>
      </c>
      <c r="E355" s="25" t="s">
        <v>1225</v>
      </c>
      <c r="F355" s="16" t="s">
        <v>2986</v>
      </c>
      <c r="G355" s="23"/>
    </row>
    <row r="356" spans="1:9" ht="31.5">
      <c r="A356" s="18" t="s">
        <v>674</v>
      </c>
      <c r="B356" s="30" t="s">
        <v>673</v>
      </c>
      <c r="C356" s="16" t="s">
        <v>2985</v>
      </c>
      <c r="D356" s="23">
        <v>2</v>
      </c>
      <c r="E356" s="25" t="s">
        <v>49</v>
      </c>
      <c r="G356" s="23"/>
    </row>
    <row r="357" spans="1:9" ht="45">
      <c r="A357" s="18"/>
      <c r="B357" s="30"/>
      <c r="C357" s="16" t="s">
        <v>2984</v>
      </c>
      <c r="D357" s="23">
        <v>2</v>
      </c>
      <c r="E357" s="25" t="s">
        <v>49</v>
      </c>
      <c r="F357" s="16" t="s">
        <v>2983</v>
      </c>
      <c r="G357" s="23"/>
    </row>
    <row r="358" spans="1:9" ht="47.25">
      <c r="A358" s="18" t="s">
        <v>669</v>
      </c>
      <c r="B358" s="30" t="s">
        <v>668</v>
      </c>
      <c r="C358" s="16" t="s">
        <v>2982</v>
      </c>
      <c r="D358" s="23">
        <v>2</v>
      </c>
      <c r="E358" s="25" t="s">
        <v>156</v>
      </c>
      <c r="F358" s="24"/>
      <c r="G358" s="23"/>
    </row>
    <row r="359" spans="1:9" ht="40.15" hidden="1" customHeight="1">
      <c r="A359" s="338" t="s">
        <v>666</v>
      </c>
      <c r="B359" s="955" t="s">
        <v>665</v>
      </c>
      <c r="C359" s="956"/>
      <c r="D359" s="956"/>
      <c r="E359" s="956"/>
      <c r="F359" s="956"/>
      <c r="G359" s="957"/>
    </row>
    <row r="360" spans="1:9" ht="31.5" hidden="1">
      <c r="A360" s="20" t="s">
        <v>664</v>
      </c>
      <c r="B360" s="28" t="s">
        <v>663</v>
      </c>
      <c r="C360" s="24"/>
      <c r="D360" s="24"/>
      <c r="E360" s="25"/>
      <c r="F360" s="24"/>
      <c r="G360" s="24"/>
    </row>
    <row r="361" spans="1:9" ht="47.25" hidden="1">
      <c r="A361" s="20" t="s">
        <v>662</v>
      </c>
      <c r="B361" s="28" t="s">
        <v>661</v>
      </c>
      <c r="C361" s="24"/>
      <c r="D361" s="24"/>
      <c r="E361" s="25"/>
      <c r="F361" s="24"/>
      <c r="G361" s="24"/>
    </row>
    <row r="362" spans="1:9" ht="47.25" hidden="1">
      <c r="A362" s="20" t="s">
        <v>660</v>
      </c>
      <c r="B362" s="28" t="s">
        <v>659</v>
      </c>
      <c r="C362" s="24"/>
      <c r="D362" s="24"/>
      <c r="E362" s="25"/>
      <c r="F362" s="24"/>
      <c r="G362" s="24"/>
    </row>
    <row r="363" spans="1:9" ht="63" hidden="1">
      <c r="A363" s="20" t="s">
        <v>658</v>
      </c>
      <c r="B363" s="28" t="s">
        <v>657</v>
      </c>
      <c r="C363" s="24"/>
      <c r="D363" s="24"/>
      <c r="E363" s="25"/>
      <c r="F363" s="24"/>
      <c r="G363" s="24"/>
    </row>
    <row r="364" spans="1:9" ht="40.15" hidden="1" customHeight="1">
      <c r="A364" s="338" t="s">
        <v>656</v>
      </c>
      <c r="B364" s="952" t="s">
        <v>655</v>
      </c>
      <c r="C364" s="953"/>
      <c r="D364" s="953"/>
      <c r="E364" s="953"/>
      <c r="F364" s="953"/>
      <c r="G364" s="954"/>
    </row>
    <row r="365" spans="1:9" ht="60" hidden="1">
      <c r="A365" s="20" t="s">
        <v>654</v>
      </c>
      <c r="B365" s="16" t="s">
        <v>653</v>
      </c>
      <c r="C365" s="24"/>
      <c r="D365" s="24"/>
      <c r="E365" s="25"/>
      <c r="F365" s="24"/>
      <c r="G365" s="24"/>
    </row>
    <row r="366" spans="1:9" ht="45" hidden="1">
      <c r="A366" s="20" t="s">
        <v>652</v>
      </c>
      <c r="B366" s="16" t="s">
        <v>651</v>
      </c>
      <c r="C366" s="24"/>
      <c r="D366" s="24"/>
      <c r="E366" s="25"/>
      <c r="F366" s="24"/>
      <c r="G366" s="24"/>
    </row>
    <row r="367" spans="1:9" ht="78.75" hidden="1">
      <c r="A367" s="20" t="s">
        <v>650</v>
      </c>
      <c r="B367" s="41" t="s">
        <v>1558</v>
      </c>
      <c r="C367" s="24"/>
      <c r="D367" s="24"/>
      <c r="E367" s="25"/>
      <c r="F367" s="24"/>
      <c r="G367" s="24"/>
    </row>
    <row r="368" spans="1:9" ht="40.15" customHeight="1">
      <c r="A368" s="340" t="s">
        <v>648</v>
      </c>
      <c r="B368" s="955" t="s">
        <v>647</v>
      </c>
      <c r="C368" s="956"/>
      <c r="D368" s="956"/>
      <c r="E368" s="956"/>
      <c r="F368" s="956"/>
      <c r="G368" s="957"/>
      <c r="H368" s="11">
        <f>SUM(D371:D374)</f>
        <v>6</v>
      </c>
      <c r="I368" s="11">
        <f>COUNT(D371:D374)*2</f>
        <v>6</v>
      </c>
    </row>
    <row r="369" spans="1:9" ht="31.5" hidden="1">
      <c r="A369" s="20" t="s">
        <v>646</v>
      </c>
      <c r="B369" s="28" t="s">
        <v>645</v>
      </c>
      <c r="C369" s="24"/>
      <c r="D369" s="24"/>
      <c r="E369" s="25"/>
      <c r="F369" s="24"/>
      <c r="G369" s="24"/>
    </row>
    <row r="370" spans="1:9" ht="31.5" hidden="1">
      <c r="A370" s="20" t="s">
        <v>644</v>
      </c>
      <c r="B370" s="28" t="s">
        <v>643</v>
      </c>
      <c r="C370" s="24"/>
      <c r="D370" s="24"/>
      <c r="F370" s="24"/>
      <c r="G370" s="24"/>
    </row>
    <row r="371" spans="1:9" ht="31.5">
      <c r="A371" s="18" t="s">
        <v>642</v>
      </c>
      <c r="B371" s="28" t="s">
        <v>641</v>
      </c>
      <c r="C371" s="22" t="s">
        <v>640</v>
      </c>
      <c r="D371" s="23">
        <v>2</v>
      </c>
      <c r="E371" s="25" t="s">
        <v>106</v>
      </c>
      <c r="F371" s="24"/>
      <c r="G371" s="23"/>
    </row>
    <row r="372" spans="1:9" ht="30">
      <c r="A372" s="18"/>
      <c r="B372" s="28"/>
      <c r="C372" s="22" t="s">
        <v>639</v>
      </c>
      <c r="D372" s="23">
        <v>2</v>
      </c>
      <c r="E372" s="25" t="s">
        <v>106</v>
      </c>
      <c r="F372" s="24"/>
      <c r="G372" s="23"/>
    </row>
    <row r="373" spans="1:9" ht="78.75" hidden="1">
      <c r="A373" s="20" t="s">
        <v>638</v>
      </c>
      <c r="B373" s="32" t="s">
        <v>637</v>
      </c>
      <c r="C373" s="24"/>
      <c r="D373" s="24"/>
      <c r="E373" s="25"/>
      <c r="F373" s="24"/>
      <c r="G373" s="24"/>
    </row>
    <row r="374" spans="1:9" ht="60">
      <c r="A374" s="18" t="s">
        <v>636</v>
      </c>
      <c r="B374" s="28" t="s">
        <v>635</v>
      </c>
      <c r="C374" s="16" t="s">
        <v>2981</v>
      </c>
      <c r="D374" s="23">
        <v>2</v>
      </c>
      <c r="E374" s="25" t="s">
        <v>106</v>
      </c>
      <c r="F374" s="16" t="s">
        <v>2980</v>
      </c>
      <c r="G374" s="23"/>
    </row>
    <row r="375" spans="1:9" ht="40.15" customHeight="1">
      <c r="A375" s="340" t="s">
        <v>634</v>
      </c>
      <c r="B375" s="952" t="s">
        <v>633</v>
      </c>
      <c r="C375" s="953"/>
      <c r="D375" s="953"/>
      <c r="E375" s="953"/>
      <c r="F375" s="953"/>
      <c r="G375" s="954"/>
      <c r="H375" s="11">
        <f>SUM(D376:D390)</f>
        <v>30</v>
      </c>
      <c r="I375" s="11">
        <f>COUNT(D376:D390)*2</f>
        <v>30</v>
      </c>
    </row>
    <row r="376" spans="1:9" ht="150">
      <c r="A376" s="18" t="s">
        <v>632</v>
      </c>
      <c r="B376" s="41" t="s">
        <v>631</v>
      </c>
      <c r="C376" s="16" t="s">
        <v>2979</v>
      </c>
      <c r="D376" s="23">
        <v>2</v>
      </c>
      <c r="E376" s="25" t="s">
        <v>1225</v>
      </c>
      <c r="F376" s="16" t="s">
        <v>2978</v>
      </c>
      <c r="G376" s="23"/>
    </row>
    <row r="377" spans="1:9" ht="60">
      <c r="A377" s="143"/>
      <c r="B377" s="41"/>
      <c r="C377" s="16" t="s">
        <v>2977</v>
      </c>
      <c r="D377" s="23">
        <v>2</v>
      </c>
      <c r="E377" s="25" t="s">
        <v>120</v>
      </c>
      <c r="F377" s="69"/>
      <c r="G377" s="175"/>
    </row>
    <row r="378" spans="1:9" ht="30">
      <c r="A378" s="143"/>
      <c r="B378" s="41"/>
      <c r="C378" s="16" t="s">
        <v>2976</v>
      </c>
      <c r="D378" s="23">
        <v>2</v>
      </c>
      <c r="E378" s="25" t="s">
        <v>120</v>
      </c>
      <c r="F378" s="24"/>
      <c r="G378" s="23"/>
    </row>
    <row r="379" spans="1:9" ht="45">
      <c r="A379" s="143"/>
      <c r="B379" s="41"/>
      <c r="C379" s="16" t="s">
        <v>2975</v>
      </c>
      <c r="D379" s="23">
        <v>2</v>
      </c>
      <c r="E379" s="25" t="s">
        <v>120</v>
      </c>
      <c r="F379" s="24"/>
      <c r="G379" s="23"/>
    </row>
    <row r="380" spans="1:9" ht="45">
      <c r="A380" s="143"/>
      <c r="B380" s="41"/>
      <c r="C380" s="16" t="s">
        <v>2974</v>
      </c>
      <c r="D380" s="23">
        <v>2</v>
      </c>
      <c r="E380" s="25" t="s">
        <v>120</v>
      </c>
      <c r="F380" s="24"/>
      <c r="G380" s="23"/>
    </row>
    <row r="381" spans="1:9" ht="60">
      <c r="A381" s="143"/>
      <c r="B381" s="41"/>
      <c r="C381" s="16" t="s">
        <v>2973</v>
      </c>
      <c r="D381" s="23">
        <v>2</v>
      </c>
      <c r="E381" s="25" t="s">
        <v>120</v>
      </c>
      <c r="F381" s="16" t="s">
        <v>2972</v>
      </c>
      <c r="G381" s="23"/>
    </row>
    <row r="382" spans="1:9" ht="45">
      <c r="A382" s="18" t="s">
        <v>629</v>
      </c>
      <c r="B382" s="41" t="s">
        <v>628</v>
      </c>
      <c r="C382" s="16" t="s">
        <v>2971</v>
      </c>
      <c r="D382" s="23">
        <v>2</v>
      </c>
      <c r="E382" s="25" t="s">
        <v>178</v>
      </c>
      <c r="F382" s="24"/>
      <c r="G382" s="23"/>
    </row>
    <row r="383" spans="1:9" ht="45">
      <c r="A383" s="143"/>
      <c r="B383" s="41"/>
      <c r="C383" s="16" t="s">
        <v>2970</v>
      </c>
      <c r="D383" s="23">
        <v>2</v>
      </c>
      <c r="E383" s="25" t="s">
        <v>178</v>
      </c>
      <c r="F383" s="24"/>
      <c r="G383" s="23"/>
    </row>
    <row r="384" spans="1:9" ht="60">
      <c r="A384" s="143"/>
      <c r="B384" s="41"/>
      <c r="C384" s="16" t="s">
        <v>2969</v>
      </c>
      <c r="D384" s="23">
        <v>2</v>
      </c>
      <c r="E384" s="25" t="s">
        <v>120</v>
      </c>
      <c r="F384" s="24"/>
      <c r="G384" s="23"/>
    </row>
    <row r="385" spans="1:7" ht="75">
      <c r="A385" s="18" t="s">
        <v>627</v>
      </c>
      <c r="B385" s="41" t="s">
        <v>626</v>
      </c>
      <c r="C385" s="16" t="s">
        <v>2968</v>
      </c>
      <c r="D385" s="23">
        <v>2</v>
      </c>
      <c r="E385" s="25" t="s">
        <v>120</v>
      </c>
      <c r="F385" s="24"/>
      <c r="G385" s="23"/>
    </row>
    <row r="386" spans="1:7" ht="30">
      <c r="A386" s="143"/>
      <c r="B386" s="41"/>
      <c r="C386" s="16" t="s">
        <v>2967</v>
      </c>
      <c r="D386" s="23">
        <v>2</v>
      </c>
      <c r="E386" s="25" t="s">
        <v>1225</v>
      </c>
      <c r="F386" s="24"/>
      <c r="G386" s="23"/>
    </row>
    <row r="387" spans="1:7" ht="75">
      <c r="A387" s="143"/>
      <c r="B387" s="41"/>
      <c r="C387" s="16" t="s">
        <v>2966</v>
      </c>
      <c r="D387" s="23">
        <v>2</v>
      </c>
      <c r="E387" s="25" t="s">
        <v>120</v>
      </c>
      <c r="F387" s="24"/>
      <c r="G387" s="23"/>
    </row>
    <row r="388" spans="1:7" ht="45">
      <c r="A388" s="143"/>
      <c r="B388" s="41"/>
      <c r="C388" s="16" t="s">
        <v>2965</v>
      </c>
      <c r="D388" s="23">
        <v>2</v>
      </c>
      <c r="E388" s="25" t="s">
        <v>120</v>
      </c>
      <c r="F388" s="24"/>
      <c r="G388" s="23"/>
    </row>
    <row r="389" spans="1:7" ht="45">
      <c r="A389" s="143"/>
      <c r="B389" s="41"/>
      <c r="C389" s="16" t="s">
        <v>2964</v>
      </c>
      <c r="D389" s="23">
        <v>2</v>
      </c>
      <c r="E389" s="25" t="s">
        <v>120</v>
      </c>
      <c r="F389" s="24"/>
      <c r="G389" s="23"/>
    </row>
    <row r="390" spans="1:7" ht="60">
      <c r="A390" s="143"/>
      <c r="B390" s="41"/>
      <c r="C390" s="16" t="s">
        <v>2963</v>
      </c>
      <c r="D390" s="23">
        <v>2</v>
      </c>
      <c r="E390" s="25" t="s">
        <v>120</v>
      </c>
      <c r="F390" s="24"/>
      <c r="G390" s="23"/>
    </row>
    <row r="391" spans="1:7" ht="40.15" hidden="1" customHeight="1">
      <c r="A391" s="338" t="s">
        <v>624</v>
      </c>
      <c r="B391" s="952" t="s">
        <v>623</v>
      </c>
      <c r="C391" s="953"/>
      <c r="D391" s="953"/>
      <c r="E391" s="953"/>
      <c r="F391" s="953"/>
      <c r="G391" s="954"/>
    </row>
    <row r="392" spans="1:7" ht="47.25" hidden="1">
      <c r="A392" s="20" t="s">
        <v>622</v>
      </c>
      <c r="B392" s="41" t="s">
        <v>621</v>
      </c>
      <c r="C392" s="24"/>
      <c r="D392" s="24"/>
      <c r="E392" s="25"/>
      <c r="F392" s="24"/>
      <c r="G392" s="24"/>
    </row>
    <row r="393" spans="1:7" ht="31.5" hidden="1">
      <c r="A393" s="20" t="s">
        <v>620</v>
      </c>
      <c r="B393" s="41" t="s">
        <v>619</v>
      </c>
      <c r="C393" s="24"/>
      <c r="D393" s="24"/>
      <c r="E393" s="25"/>
      <c r="F393" s="24"/>
      <c r="G393" s="24"/>
    </row>
    <row r="394" spans="1:7" ht="31.5" hidden="1">
      <c r="A394" s="20" t="s">
        <v>618</v>
      </c>
      <c r="B394" s="41" t="s">
        <v>617</v>
      </c>
      <c r="C394" s="24"/>
      <c r="D394" s="24"/>
      <c r="E394" s="25"/>
      <c r="F394" s="24"/>
      <c r="G394" s="24"/>
    </row>
    <row r="395" spans="1:7" ht="47.25" hidden="1">
      <c r="A395" s="20" t="s">
        <v>616</v>
      </c>
      <c r="B395" s="41" t="s">
        <v>615</v>
      </c>
      <c r="C395" s="24"/>
      <c r="D395" s="24"/>
      <c r="E395" s="25"/>
      <c r="F395" s="24"/>
      <c r="G395" s="24"/>
    </row>
    <row r="396" spans="1:7" ht="47.25" hidden="1">
      <c r="A396" s="20" t="s">
        <v>614</v>
      </c>
      <c r="B396" s="41" t="s">
        <v>613</v>
      </c>
      <c r="C396" s="24"/>
      <c r="D396" s="24"/>
      <c r="E396" s="25"/>
      <c r="F396" s="24"/>
      <c r="G396" s="24"/>
    </row>
    <row r="397" spans="1:7" ht="31.5" hidden="1">
      <c r="A397" s="20" t="s">
        <v>612</v>
      </c>
      <c r="B397" s="41" t="s">
        <v>611</v>
      </c>
      <c r="C397" s="24"/>
      <c r="D397" s="24"/>
      <c r="E397" s="25"/>
      <c r="F397" s="24"/>
      <c r="G397" s="24"/>
    </row>
    <row r="398" spans="1:7" ht="31.5" hidden="1">
      <c r="A398" s="20" t="s">
        <v>610</v>
      </c>
      <c r="B398" s="41" t="s">
        <v>609</v>
      </c>
      <c r="C398" s="24"/>
      <c r="D398" s="24"/>
      <c r="E398" s="25"/>
      <c r="F398" s="24"/>
      <c r="G398" s="24"/>
    </row>
    <row r="399" spans="1:7" ht="31.5" hidden="1">
      <c r="A399" s="20" t="s">
        <v>608</v>
      </c>
      <c r="B399" s="30" t="s">
        <v>607</v>
      </c>
      <c r="C399" s="24"/>
      <c r="D399" s="24"/>
      <c r="E399" s="25"/>
      <c r="F399" s="24"/>
      <c r="G399" s="24"/>
    </row>
    <row r="400" spans="1:7" ht="31.5" hidden="1">
      <c r="A400" s="20" t="s">
        <v>606</v>
      </c>
      <c r="B400" s="30" t="s">
        <v>605</v>
      </c>
      <c r="C400" s="24"/>
      <c r="D400" s="24"/>
      <c r="E400" s="25"/>
      <c r="F400" s="24"/>
      <c r="G400" s="24"/>
    </row>
    <row r="401" spans="1:7" ht="63" hidden="1">
      <c r="A401" s="20" t="s">
        <v>604</v>
      </c>
      <c r="B401" s="30" t="s">
        <v>603</v>
      </c>
      <c r="C401" s="24"/>
      <c r="D401" s="24"/>
      <c r="E401" s="25"/>
      <c r="F401" s="24"/>
      <c r="G401" s="24"/>
    </row>
    <row r="402" spans="1:7" ht="40.15" hidden="1" customHeight="1">
      <c r="A402" s="338" t="s">
        <v>602</v>
      </c>
      <c r="B402" s="952" t="s">
        <v>601</v>
      </c>
      <c r="C402" s="953"/>
      <c r="D402" s="953"/>
      <c r="E402" s="953"/>
      <c r="F402" s="953"/>
      <c r="G402" s="954"/>
    </row>
    <row r="403" spans="1:7" ht="47.25" hidden="1">
      <c r="A403" s="20" t="s">
        <v>600</v>
      </c>
      <c r="B403" s="41" t="s">
        <v>599</v>
      </c>
      <c r="C403" s="24"/>
      <c r="D403" s="24"/>
      <c r="E403" s="25"/>
      <c r="F403" s="24"/>
      <c r="G403" s="24"/>
    </row>
    <row r="404" spans="1:7" ht="47.25" hidden="1">
      <c r="A404" s="20" t="s">
        <v>598</v>
      </c>
      <c r="B404" s="41" t="s">
        <v>597</v>
      </c>
      <c r="C404" s="24"/>
      <c r="D404" s="24"/>
      <c r="E404" s="25"/>
      <c r="F404" s="24"/>
      <c r="G404" s="24"/>
    </row>
    <row r="405" spans="1:7" ht="47.25" hidden="1">
      <c r="A405" s="20" t="s">
        <v>596</v>
      </c>
      <c r="B405" s="41" t="s">
        <v>595</v>
      </c>
      <c r="C405" s="24"/>
      <c r="D405" s="24"/>
      <c r="E405" s="25"/>
      <c r="F405" s="24"/>
      <c r="G405" s="24"/>
    </row>
    <row r="406" spans="1:7" ht="40.15" hidden="1" customHeight="1">
      <c r="A406" s="338" t="s">
        <v>594</v>
      </c>
      <c r="B406" s="952" t="s">
        <v>593</v>
      </c>
      <c r="C406" s="953"/>
      <c r="D406" s="953"/>
      <c r="E406" s="953"/>
      <c r="F406" s="953"/>
      <c r="G406" s="954"/>
    </row>
    <row r="407" spans="1:7" ht="31.5" hidden="1">
      <c r="A407" s="20" t="s">
        <v>592</v>
      </c>
      <c r="B407" s="41" t="s">
        <v>591</v>
      </c>
      <c r="C407" s="24"/>
      <c r="D407" s="24"/>
      <c r="E407" s="25"/>
      <c r="F407" s="24"/>
      <c r="G407" s="24"/>
    </row>
    <row r="408" spans="1:7" ht="47.25" hidden="1">
      <c r="A408" s="20" t="s">
        <v>590</v>
      </c>
      <c r="B408" s="41" t="s">
        <v>589</v>
      </c>
      <c r="C408" s="24"/>
      <c r="D408" s="24"/>
      <c r="E408" s="25"/>
      <c r="F408" s="24"/>
      <c r="G408" s="24"/>
    </row>
    <row r="409" spans="1:7" ht="31.5" hidden="1">
      <c r="A409" s="20" t="s">
        <v>588</v>
      </c>
      <c r="B409" s="37" t="s">
        <v>587</v>
      </c>
      <c r="C409" s="24"/>
      <c r="D409" s="24"/>
      <c r="E409" s="25"/>
      <c r="F409" s="24"/>
      <c r="G409" s="24"/>
    </row>
    <row r="410" spans="1:7" ht="47.25" hidden="1">
      <c r="A410" s="20" t="s">
        <v>586</v>
      </c>
      <c r="B410" s="41" t="s">
        <v>585</v>
      </c>
      <c r="C410" s="24"/>
      <c r="D410" s="24"/>
      <c r="E410" s="25"/>
      <c r="F410" s="24"/>
      <c r="G410" s="24"/>
    </row>
    <row r="411" spans="1:7" ht="40.15" hidden="1" customHeight="1">
      <c r="A411" s="333" t="s">
        <v>584</v>
      </c>
      <c r="B411" s="955" t="s">
        <v>583</v>
      </c>
      <c r="C411" s="956"/>
      <c r="D411" s="956"/>
      <c r="E411" s="956"/>
      <c r="F411" s="956"/>
      <c r="G411" s="957"/>
    </row>
    <row r="412" spans="1:7" ht="47.25" hidden="1">
      <c r="A412" s="20" t="s">
        <v>582</v>
      </c>
      <c r="B412" s="28" t="s">
        <v>581</v>
      </c>
      <c r="C412" s="41"/>
      <c r="D412" s="24"/>
      <c r="E412" s="25"/>
      <c r="F412" s="24"/>
      <c r="G412" s="24"/>
    </row>
    <row r="413" spans="1:7" ht="47.25" hidden="1">
      <c r="A413" s="20" t="s">
        <v>580</v>
      </c>
      <c r="B413" s="28" t="s">
        <v>579</v>
      </c>
      <c r="C413" s="24"/>
      <c r="D413" s="24"/>
      <c r="E413" s="25"/>
      <c r="F413" s="24"/>
      <c r="G413" s="24"/>
    </row>
    <row r="414" spans="1:7" ht="45" hidden="1">
      <c r="A414" s="20" t="s">
        <v>578</v>
      </c>
      <c r="B414" s="22" t="s">
        <v>577</v>
      </c>
      <c r="C414" s="24"/>
      <c r="D414" s="24"/>
      <c r="E414" s="25"/>
      <c r="F414" s="24"/>
      <c r="G414" s="24"/>
    </row>
    <row r="415" spans="1:7" ht="78.75" hidden="1">
      <c r="A415" s="20" t="s">
        <v>576</v>
      </c>
      <c r="B415" s="28" t="s">
        <v>575</v>
      </c>
      <c r="C415" s="16"/>
      <c r="D415" s="24"/>
      <c r="E415" s="25"/>
      <c r="F415" s="24"/>
      <c r="G415" s="24"/>
    </row>
    <row r="416" spans="1:7" ht="21" hidden="1">
      <c r="A416" s="257"/>
      <c r="B416" s="908" t="s">
        <v>574</v>
      </c>
      <c r="C416" s="878"/>
      <c r="D416" s="878"/>
      <c r="E416" s="878"/>
      <c r="F416" s="878"/>
      <c r="G416" s="878"/>
    </row>
    <row r="417" spans="1:7" ht="40.15" hidden="1" customHeight="1">
      <c r="A417" s="338" t="s">
        <v>573</v>
      </c>
      <c r="B417" s="952" t="s">
        <v>572</v>
      </c>
      <c r="C417" s="953"/>
      <c r="D417" s="953"/>
      <c r="E417" s="953"/>
      <c r="F417" s="953"/>
      <c r="G417" s="954"/>
    </row>
    <row r="418" spans="1:7" ht="47.25" hidden="1">
      <c r="A418" s="20" t="s">
        <v>571</v>
      </c>
      <c r="B418" s="41" t="s">
        <v>570</v>
      </c>
      <c r="C418" s="41"/>
      <c r="D418" s="24"/>
      <c r="E418" s="25"/>
      <c r="F418" s="24"/>
      <c r="G418" s="24"/>
    </row>
    <row r="419" spans="1:7" ht="78.75" hidden="1">
      <c r="A419" s="20" t="s">
        <v>565</v>
      </c>
      <c r="B419" s="41" t="s">
        <v>564</v>
      </c>
      <c r="C419" s="24"/>
      <c r="D419" s="24"/>
      <c r="E419" s="25"/>
      <c r="F419" s="24"/>
      <c r="G419" s="24"/>
    </row>
    <row r="420" spans="1:7" ht="63" hidden="1">
      <c r="A420" s="20" t="s">
        <v>551</v>
      </c>
      <c r="B420" s="41" t="s">
        <v>550</v>
      </c>
      <c r="C420" s="24"/>
      <c r="D420" s="24"/>
      <c r="E420" s="25"/>
      <c r="F420" s="24"/>
      <c r="G420" s="24"/>
    </row>
    <row r="421" spans="1:7" ht="78.75" hidden="1">
      <c r="A421" s="20" t="s">
        <v>547</v>
      </c>
      <c r="B421" s="41" t="s">
        <v>546</v>
      </c>
      <c r="C421" s="24"/>
      <c r="D421" s="24"/>
      <c r="E421" s="25"/>
      <c r="F421" s="24"/>
      <c r="G421" s="24"/>
    </row>
    <row r="422" spans="1:7" ht="63" hidden="1">
      <c r="A422" s="20" t="s">
        <v>544</v>
      </c>
      <c r="B422" s="41" t="s">
        <v>543</v>
      </c>
      <c r="C422" s="24"/>
      <c r="D422" s="24"/>
      <c r="E422" s="25"/>
      <c r="F422" s="24"/>
      <c r="G422" s="24"/>
    </row>
    <row r="423" spans="1:7" ht="45" hidden="1">
      <c r="A423" s="20" t="s">
        <v>540</v>
      </c>
      <c r="B423" s="16" t="s">
        <v>539</v>
      </c>
      <c r="C423" s="24"/>
      <c r="D423" s="24"/>
      <c r="E423" s="25"/>
      <c r="F423" s="24"/>
      <c r="G423" s="24"/>
    </row>
    <row r="424" spans="1:7" ht="40.15" hidden="1" customHeight="1">
      <c r="A424" s="338" t="s">
        <v>530</v>
      </c>
      <c r="B424" s="952" t="s">
        <v>529</v>
      </c>
      <c r="C424" s="953"/>
      <c r="D424" s="953"/>
      <c r="E424" s="953"/>
      <c r="F424" s="953"/>
      <c r="G424" s="954"/>
    </row>
    <row r="425" spans="1:7" ht="94.5" hidden="1">
      <c r="A425" s="20" t="s">
        <v>528</v>
      </c>
      <c r="B425" s="41" t="s">
        <v>527</v>
      </c>
      <c r="C425" s="24"/>
      <c r="D425" s="24"/>
      <c r="E425" s="25"/>
      <c r="F425" s="24"/>
      <c r="G425" s="24"/>
    </row>
    <row r="426" spans="1:7" ht="63" hidden="1">
      <c r="A426" s="20" t="s">
        <v>526</v>
      </c>
      <c r="B426" s="41" t="s">
        <v>525</v>
      </c>
      <c r="C426" s="24"/>
      <c r="D426" s="24"/>
      <c r="E426" s="25"/>
      <c r="F426" s="24"/>
      <c r="G426" s="24"/>
    </row>
    <row r="427" spans="1:7" ht="63" hidden="1">
      <c r="A427" s="20" t="s">
        <v>524</v>
      </c>
      <c r="B427" s="41" t="s">
        <v>523</v>
      </c>
      <c r="C427" s="24"/>
      <c r="D427" s="24"/>
      <c r="E427" s="25"/>
      <c r="F427" s="24"/>
      <c r="G427" s="24"/>
    </row>
    <row r="428" spans="1:7" ht="47.25" hidden="1">
      <c r="A428" s="20" t="s">
        <v>522</v>
      </c>
      <c r="B428" s="41" t="s">
        <v>521</v>
      </c>
      <c r="C428" s="24"/>
      <c r="D428" s="24"/>
      <c r="E428" s="25"/>
      <c r="F428" s="24"/>
      <c r="G428" s="24"/>
    </row>
    <row r="429" spans="1:7" ht="40.15" hidden="1" customHeight="1">
      <c r="A429" s="338" t="s">
        <v>520</v>
      </c>
      <c r="B429" s="952" t="s">
        <v>519</v>
      </c>
      <c r="C429" s="953"/>
      <c r="D429" s="953"/>
      <c r="E429" s="953"/>
      <c r="F429" s="953"/>
      <c r="G429" s="954"/>
    </row>
    <row r="430" spans="1:7" ht="31.5" hidden="1">
      <c r="A430" s="20" t="s">
        <v>518</v>
      </c>
      <c r="B430" s="41" t="s">
        <v>517</v>
      </c>
      <c r="C430" s="24"/>
      <c r="D430" s="24"/>
      <c r="E430" s="25"/>
      <c r="F430" s="24"/>
      <c r="G430" s="24"/>
    </row>
    <row r="431" spans="1:7" ht="47.25" hidden="1">
      <c r="A431" s="20" t="s">
        <v>516</v>
      </c>
      <c r="B431" s="41" t="s">
        <v>515</v>
      </c>
      <c r="C431" s="24"/>
      <c r="D431" s="24"/>
      <c r="E431" s="25"/>
      <c r="F431" s="24"/>
      <c r="G431" s="24"/>
    </row>
    <row r="432" spans="1:7" ht="47.25" hidden="1">
      <c r="A432" s="20" t="s">
        <v>514</v>
      </c>
      <c r="B432" s="41" t="s">
        <v>513</v>
      </c>
      <c r="C432" s="24"/>
      <c r="D432" s="24"/>
      <c r="E432" s="25"/>
      <c r="F432" s="24"/>
      <c r="G432" s="24"/>
    </row>
    <row r="433" spans="1:7" ht="31.5" hidden="1">
      <c r="A433" s="20" t="s">
        <v>512</v>
      </c>
      <c r="B433" s="41" t="s">
        <v>511</v>
      </c>
      <c r="C433" s="24"/>
      <c r="D433" s="24"/>
      <c r="E433" s="25"/>
      <c r="F433" s="24"/>
      <c r="G433" s="24"/>
    </row>
    <row r="434" spans="1:7" ht="47.25" hidden="1">
      <c r="A434" s="20" t="s">
        <v>510</v>
      </c>
      <c r="B434" s="41" t="s">
        <v>509</v>
      </c>
      <c r="C434" s="24"/>
      <c r="D434" s="24"/>
      <c r="E434" s="25"/>
      <c r="F434" s="24"/>
      <c r="G434" s="24"/>
    </row>
    <row r="435" spans="1:7" ht="40.15" hidden="1" customHeight="1">
      <c r="A435" s="338" t="s">
        <v>508</v>
      </c>
      <c r="B435" s="955" t="s">
        <v>507</v>
      </c>
      <c r="C435" s="956"/>
      <c r="D435" s="956"/>
      <c r="E435" s="956"/>
      <c r="F435" s="956"/>
      <c r="G435" s="957"/>
    </row>
    <row r="436" spans="1:7" ht="47.25" hidden="1">
      <c r="A436" s="20" t="s">
        <v>506</v>
      </c>
      <c r="B436" s="30" t="s">
        <v>505</v>
      </c>
      <c r="C436" s="24"/>
      <c r="D436" s="24"/>
      <c r="E436" s="25"/>
      <c r="F436" s="24"/>
      <c r="G436" s="24"/>
    </row>
    <row r="437" spans="1:7" ht="60" hidden="1">
      <c r="A437" s="20" t="s">
        <v>479</v>
      </c>
      <c r="B437" s="22" t="s">
        <v>478</v>
      </c>
      <c r="C437" s="24"/>
      <c r="D437" s="24"/>
      <c r="E437" s="25"/>
      <c r="F437" s="24"/>
      <c r="G437" s="24"/>
    </row>
    <row r="438" spans="1:7" ht="63" hidden="1">
      <c r="A438" s="20" t="s">
        <v>477</v>
      </c>
      <c r="B438" s="30" t="s">
        <v>476</v>
      </c>
      <c r="C438" s="24"/>
      <c r="D438" s="24"/>
      <c r="E438" s="25"/>
      <c r="F438" s="24"/>
      <c r="G438" s="24"/>
    </row>
    <row r="439" spans="1:7" ht="47.25" hidden="1">
      <c r="A439" s="20" t="s">
        <v>475</v>
      </c>
      <c r="B439" s="30" t="s">
        <v>474</v>
      </c>
      <c r="C439" s="24"/>
      <c r="D439" s="24"/>
      <c r="E439" s="25"/>
      <c r="F439" s="24"/>
      <c r="G439" s="24"/>
    </row>
    <row r="440" spans="1:7" ht="78.75" hidden="1">
      <c r="A440" s="20" t="s">
        <v>473</v>
      </c>
      <c r="B440" s="30" t="s">
        <v>472</v>
      </c>
      <c r="C440" s="24"/>
      <c r="D440" s="24"/>
      <c r="E440" s="25"/>
      <c r="F440" s="24"/>
      <c r="G440" s="24"/>
    </row>
    <row r="441" spans="1:7" ht="63" hidden="1">
      <c r="A441" s="20" t="s">
        <v>471</v>
      </c>
      <c r="B441" s="30" t="s">
        <v>470</v>
      </c>
      <c r="C441" s="24"/>
      <c r="D441" s="24"/>
      <c r="E441" s="25"/>
      <c r="F441" s="24"/>
      <c r="G441" s="24"/>
    </row>
    <row r="442" spans="1:7" ht="63" hidden="1">
      <c r="A442" s="20" t="s">
        <v>468</v>
      </c>
      <c r="B442" s="30" t="s">
        <v>467</v>
      </c>
      <c r="C442" s="24"/>
      <c r="D442" s="24"/>
      <c r="E442" s="25"/>
      <c r="F442" s="24"/>
      <c r="G442" s="24"/>
    </row>
    <row r="443" spans="1:7" ht="40.15" hidden="1" customHeight="1">
      <c r="A443" s="338" t="s">
        <v>464</v>
      </c>
      <c r="B443" s="952" t="s">
        <v>463</v>
      </c>
      <c r="C443" s="953"/>
      <c r="D443" s="953"/>
      <c r="E443" s="953"/>
      <c r="F443" s="953"/>
      <c r="G443" s="954"/>
    </row>
    <row r="444" spans="1:7" ht="47.25" hidden="1">
      <c r="A444" s="20" t="s">
        <v>462</v>
      </c>
      <c r="B444" s="37" t="s">
        <v>461</v>
      </c>
      <c r="C444" s="24"/>
      <c r="D444" s="24"/>
      <c r="E444" s="25"/>
      <c r="F444" s="24"/>
      <c r="G444" s="24"/>
    </row>
    <row r="445" spans="1:7" ht="47.25" hidden="1">
      <c r="A445" s="20" t="s">
        <v>460</v>
      </c>
      <c r="B445" s="37" t="s">
        <v>459</v>
      </c>
      <c r="C445" s="24"/>
      <c r="D445" s="24"/>
      <c r="E445" s="25"/>
      <c r="F445" s="24"/>
      <c r="G445" s="24"/>
    </row>
    <row r="446" spans="1:7" ht="47.25" hidden="1">
      <c r="A446" s="20" t="s">
        <v>458</v>
      </c>
      <c r="B446" s="37" t="s">
        <v>457</v>
      </c>
      <c r="C446" s="24"/>
      <c r="D446" s="24"/>
      <c r="E446" s="25"/>
      <c r="F446" s="24"/>
      <c r="G446" s="24"/>
    </row>
    <row r="447" spans="1:7" ht="47.25" hidden="1">
      <c r="A447" s="20" t="s">
        <v>456</v>
      </c>
      <c r="B447" s="37" t="s">
        <v>455</v>
      </c>
      <c r="C447" s="24"/>
      <c r="D447" s="24"/>
      <c r="E447" s="25"/>
      <c r="F447" s="24"/>
      <c r="G447" s="24"/>
    </row>
    <row r="448" spans="1:7" ht="47.25" hidden="1">
      <c r="A448" s="20" t="s">
        <v>454</v>
      </c>
      <c r="B448" s="37" t="s">
        <v>453</v>
      </c>
      <c r="C448" s="24"/>
      <c r="D448" s="24"/>
      <c r="E448" s="25"/>
      <c r="F448" s="24"/>
      <c r="G448" s="24"/>
    </row>
    <row r="449" spans="1:9" ht="47.25" hidden="1">
      <c r="A449" s="20" t="s">
        <v>452</v>
      </c>
      <c r="B449" s="37" t="s">
        <v>451</v>
      </c>
      <c r="C449" s="24"/>
      <c r="D449" s="24"/>
      <c r="E449" s="25"/>
      <c r="F449" s="24"/>
      <c r="G449" s="24"/>
    </row>
    <row r="450" spans="1:9" ht="40.15" hidden="1" customHeight="1">
      <c r="A450" s="338" t="s">
        <v>450</v>
      </c>
      <c r="B450" s="952" t="s">
        <v>449</v>
      </c>
      <c r="C450" s="953"/>
      <c r="D450" s="953"/>
      <c r="E450" s="953"/>
      <c r="F450" s="953"/>
      <c r="G450" s="954"/>
    </row>
    <row r="451" spans="1:9" ht="31.5" hidden="1">
      <c r="A451" s="20" t="s">
        <v>448</v>
      </c>
      <c r="B451" s="37" t="s">
        <v>447</v>
      </c>
      <c r="C451" s="24"/>
      <c r="D451" s="24"/>
      <c r="E451" s="25"/>
      <c r="F451" s="24"/>
      <c r="G451" s="24"/>
    </row>
    <row r="452" spans="1:9" ht="31.5" hidden="1">
      <c r="A452" s="20" t="s">
        <v>436</v>
      </c>
      <c r="B452" s="37" t="s">
        <v>435</v>
      </c>
      <c r="C452" s="24"/>
      <c r="D452" s="24"/>
      <c r="E452" s="25"/>
      <c r="F452" s="24"/>
      <c r="G452" s="24"/>
    </row>
    <row r="453" spans="1:9" ht="31.5" hidden="1">
      <c r="A453" s="20" t="s">
        <v>427</v>
      </c>
      <c r="B453" s="37" t="s">
        <v>426</v>
      </c>
      <c r="C453" s="24"/>
      <c r="D453" s="24"/>
      <c r="E453" s="25"/>
      <c r="F453" s="24"/>
      <c r="G453" s="24"/>
    </row>
    <row r="454" spans="1:9" ht="31.5" hidden="1">
      <c r="A454" s="20" t="s">
        <v>418</v>
      </c>
      <c r="B454" s="37" t="s">
        <v>417</v>
      </c>
      <c r="C454" s="24"/>
      <c r="D454" s="24"/>
      <c r="E454" s="25"/>
      <c r="F454" s="24"/>
      <c r="G454" s="24"/>
    </row>
    <row r="455" spans="1:9" ht="40.15" customHeight="1">
      <c r="A455" s="340" t="s">
        <v>412</v>
      </c>
      <c r="B455" s="952" t="s">
        <v>411</v>
      </c>
      <c r="C455" s="953"/>
      <c r="D455" s="953"/>
      <c r="E455" s="953"/>
      <c r="F455" s="953"/>
      <c r="G455" s="954"/>
      <c r="H455" s="11">
        <f>SUM(D464)</f>
        <v>2</v>
      </c>
      <c r="I455" s="11">
        <f>COUNT(D464)*2</f>
        <v>2</v>
      </c>
    </row>
    <row r="456" spans="1:9" ht="63" hidden="1">
      <c r="A456" s="20" t="s">
        <v>410</v>
      </c>
      <c r="B456" s="41" t="s">
        <v>409</v>
      </c>
      <c r="C456" s="24"/>
      <c r="D456" s="24"/>
      <c r="E456" s="25"/>
      <c r="F456" s="24"/>
      <c r="G456" s="24"/>
    </row>
    <row r="457" spans="1:9" ht="47.25" hidden="1">
      <c r="A457" s="20" t="s">
        <v>402</v>
      </c>
      <c r="B457" s="41" t="s">
        <v>401</v>
      </c>
      <c r="C457" s="24"/>
      <c r="D457" s="24"/>
      <c r="E457" s="25"/>
      <c r="F457" s="24"/>
      <c r="G457" s="24"/>
    </row>
    <row r="458" spans="1:9" ht="47.25" hidden="1">
      <c r="A458" s="20" t="s">
        <v>388</v>
      </c>
      <c r="B458" s="41" t="s">
        <v>387</v>
      </c>
      <c r="C458" s="24"/>
      <c r="D458" s="24"/>
      <c r="E458" s="25"/>
      <c r="F458" s="24"/>
      <c r="G458" s="24"/>
    </row>
    <row r="459" spans="1:9" ht="47.25" hidden="1">
      <c r="A459" s="20" t="s">
        <v>373</v>
      </c>
      <c r="B459" s="41" t="s">
        <v>372</v>
      </c>
      <c r="C459" s="24"/>
      <c r="D459" s="24"/>
      <c r="E459" s="25"/>
      <c r="F459" s="24"/>
      <c r="G459" s="24"/>
    </row>
    <row r="460" spans="1:9" ht="47.25" hidden="1">
      <c r="A460" s="20" t="s">
        <v>362</v>
      </c>
      <c r="B460" s="41" t="s">
        <v>361</v>
      </c>
      <c r="C460" s="24"/>
      <c r="D460" s="24"/>
      <c r="E460" s="25"/>
      <c r="F460" s="24"/>
      <c r="G460" s="24"/>
    </row>
    <row r="461" spans="1:9" ht="47.25" hidden="1">
      <c r="A461" s="20" t="s">
        <v>360</v>
      </c>
      <c r="B461" s="41" t="s">
        <v>359</v>
      </c>
      <c r="C461" s="24"/>
      <c r="D461" s="24"/>
      <c r="E461" s="25"/>
      <c r="F461" s="24"/>
      <c r="G461" s="24"/>
    </row>
    <row r="462" spans="1:9" ht="63" hidden="1">
      <c r="A462" s="20" t="s">
        <v>357</v>
      </c>
      <c r="B462" s="41" t="s">
        <v>356</v>
      </c>
      <c r="C462" s="24"/>
      <c r="D462" s="24"/>
      <c r="E462" s="25"/>
      <c r="F462" s="24"/>
      <c r="G462" s="24"/>
    </row>
    <row r="463" spans="1:9" ht="94.5" hidden="1">
      <c r="A463" s="20" t="s">
        <v>354</v>
      </c>
      <c r="B463" s="41" t="s">
        <v>353</v>
      </c>
      <c r="C463" s="24"/>
      <c r="D463" s="24"/>
      <c r="E463" s="25"/>
      <c r="F463" s="24"/>
      <c r="G463" s="24"/>
    </row>
    <row r="464" spans="1:9" ht="47.25">
      <c r="A464" s="18" t="s">
        <v>347</v>
      </c>
      <c r="B464" s="37" t="s">
        <v>346</v>
      </c>
      <c r="C464" s="47" t="s">
        <v>2962</v>
      </c>
      <c r="D464" s="175">
        <v>2</v>
      </c>
      <c r="E464" s="124" t="s">
        <v>106</v>
      </c>
      <c r="F464" s="24"/>
      <c r="G464" s="23"/>
    </row>
    <row r="465" spans="1:9" ht="63" hidden="1">
      <c r="A465" s="20" t="s">
        <v>344</v>
      </c>
      <c r="B465" s="41" t="s">
        <v>343</v>
      </c>
      <c r="C465" s="24"/>
      <c r="D465" s="24"/>
      <c r="E465" s="25"/>
      <c r="F465" s="24"/>
      <c r="G465" s="24"/>
    </row>
    <row r="466" spans="1:9" ht="21">
      <c r="A466" s="235"/>
      <c r="B466" s="908" t="s">
        <v>340</v>
      </c>
      <c r="C466" s="878"/>
      <c r="D466" s="878"/>
      <c r="E466" s="878"/>
      <c r="F466" s="878"/>
      <c r="G466" s="878"/>
      <c r="H466" s="11">
        <f>H467+H476+H488+H494+H502+H513</f>
        <v>108</v>
      </c>
      <c r="I466" s="11">
        <f>I467+I476+I488+I494+I502+I513</f>
        <v>108</v>
      </c>
    </row>
    <row r="467" spans="1:9" ht="40.15" customHeight="1">
      <c r="A467" s="340" t="s">
        <v>339</v>
      </c>
      <c r="B467" s="952" t="s">
        <v>338</v>
      </c>
      <c r="C467" s="953"/>
      <c r="D467" s="953"/>
      <c r="E467" s="953"/>
      <c r="F467" s="953"/>
      <c r="G467" s="954"/>
      <c r="H467" s="11">
        <f>SUM(D469:D475)</f>
        <v>12</v>
      </c>
      <c r="I467" s="11">
        <f>COUNT(D469:D475)*2</f>
        <v>12</v>
      </c>
    </row>
    <row r="468" spans="1:9" ht="31.5" hidden="1">
      <c r="A468" s="48" t="s">
        <v>337</v>
      </c>
      <c r="B468" s="41" t="s">
        <v>336</v>
      </c>
      <c r="C468" s="12"/>
      <c r="D468" s="12"/>
      <c r="E468" s="13"/>
      <c r="F468" s="12"/>
      <c r="G468" s="12"/>
    </row>
    <row r="469" spans="1:9" ht="63">
      <c r="A469" s="43" t="s">
        <v>335</v>
      </c>
      <c r="B469" s="41" t="s">
        <v>334</v>
      </c>
      <c r="C469" s="29" t="s">
        <v>1502</v>
      </c>
      <c r="D469" s="46">
        <v>2</v>
      </c>
      <c r="E469" s="13" t="s">
        <v>106</v>
      </c>
      <c r="F469" s="29" t="s">
        <v>1501</v>
      </c>
      <c r="G469" s="14"/>
    </row>
    <row r="470" spans="1:9" ht="45">
      <c r="A470" s="43"/>
      <c r="B470" s="41"/>
      <c r="C470" s="29" t="s">
        <v>2961</v>
      </c>
      <c r="D470" s="46">
        <v>2</v>
      </c>
      <c r="E470" s="13" t="s">
        <v>106</v>
      </c>
      <c r="F470" s="29"/>
      <c r="G470" s="14"/>
    </row>
    <row r="471" spans="1:9" ht="31.5" hidden="1">
      <c r="A471" s="48" t="s">
        <v>333</v>
      </c>
      <c r="B471" s="41" t="s">
        <v>332</v>
      </c>
      <c r="C471" s="12"/>
      <c r="D471" s="12"/>
      <c r="E471" s="13"/>
      <c r="F471" s="12"/>
      <c r="G471" s="12"/>
    </row>
    <row r="472" spans="1:9" ht="47.25">
      <c r="A472" s="43" t="s">
        <v>331</v>
      </c>
      <c r="B472" s="41" t="s">
        <v>330</v>
      </c>
      <c r="C472" s="22" t="s">
        <v>329</v>
      </c>
      <c r="D472" s="46">
        <v>2</v>
      </c>
      <c r="E472" s="13" t="s">
        <v>106</v>
      </c>
      <c r="F472" s="29" t="s">
        <v>1670</v>
      </c>
      <c r="G472" s="14"/>
    </row>
    <row r="473" spans="1:9" ht="30">
      <c r="A473" s="43"/>
      <c r="B473" s="41"/>
      <c r="C473" s="22" t="s">
        <v>327</v>
      </c>
      <c r="D473" s="46">
        <v>2</v>
      </c>
      <c r="E473" s="13" t="s">
        <v>106</v>
      </c>
      <c r="F473" s="13"/>
      <c r="G473" s="14"/>
    </row>
    <row r="474" spans="1:9" ht="63">
      <c r="A474" s="43" t="s">
        <v>326</v>
      </c>
      <c r="B474" s="41" t="s">
        <v>325</v>
      </c>
      <c r="C474" s="56" t="s">
        <v>324</v>
      </c>
      <c r="D474" s="46">
        <v>2</v>
      </c>
      <c r="E474" s="13" t="s">
        <v>106</v>
      </c>
      <c r="F474" s="44" t="s">
        <v>323</v>
      </c>
      <c r="G474" s="14"/>
    </row>
    <row r="475" spans="1:9" ht="31.5">
      <c r="A475" s="43" t="s">
        <v>322</v>
      </c>
      <c r="B475" s="55" t="s">
        <v>321</v>
      </c>
      <c r="C475" s="29" t="s">
        <v>320</v>
      </c>
      <c r="D475" s="46">
        <v>2</v>
      </c>
      <c r="E475" s="13" t="s">
        <v>106</v>
      </c>
      <c r="F475" s="12"/>
      <c r="G475" s="14"/>
    </row>
    <row r="476" spans="1:9" ht="40.15" customHeight="1">
      <c r="A476" s="340" t="s">
        <v>319</v>
      </c>
      <c r="B476" s="952" t="s">
        <v>318</v>
      </c>
      <c r="C476" s="953"/>
      <c r="D476" s="953"/>
      <c r="E476" s="953"/>
      <c r="F476" s="953"/>
      <c r="G476" s="954"/>
      <c r="H476" s="11">
        <f>SUM(D477:D487)</f>
        <v>22</v>
      </c>
      <c r="I476" s="11">
        <f>COUNT(D477:D487)*2</f>
        <v>22</v>
      </c>
    </row>
    <row r="477" spans="1:9" ht="31.5">
      <c r="A477" s="43" t="s">
        <v>317</v>
      </c>
      <c r="B477" s="41" t="s">
        <v>316</v>
      </c>
      <c r="C477" s="22" t="s">
        <v>315</v>
      </c>
      <c r="D477" s="15">
        <v>2</v>
      </c>
      <c r="E477" s="13" t="s">
        <v>156</v>
      </c>
      <c r="F477" s="21" t="s">
        <v>314</v>
      </c>
      <c r="G477" s="14"/>
    </row>
    <row r="478" spans="1:9" ht="30">
      <c r="A478" s="143"/>
      <c r="B478" s="41"/>
      <c r="C478" s="22" t="s">
        <v>313</v>
      </c>
      <c r="D478" s="15">
        <v>2</v>
      </c>
      <c r="E478" s="13" t="s">
        <v>223</v>
      </c>
      <c r="F478" s="21" t="s">
        <v>312</v>
      </c>
      <c r="G478" s="14"/>
    </row>
    <row r="479" spans="1:9" ht="45">
      <c r="A479" s="143"/>
      <c r="B479" s="41"/>
      <c r="C479" s="22" t="s">
        <v>311</v>
      </c>
      <c r="D479" s="15">
        <v>2</v>
      </c>
      <c r="E479" s="13" t="s">
        <v>223</v>
      </c>
      <c r="F479" s="21" t="s">
        <v>310</v>
      </c>
      <c r="G479" s="14"/>
    </row>
    <row r="480" spans="1:9" ht="30">
      <c r="A480" s="143"/>
      <c r="B480" s="41"/>
      <c r="C480" s="22" t="s">
        <v>309</v>
      </c>
      <c r="D480" s="15">
        <v>2</v>
      </c>
      <c r="E480" s="13" t="s">
        <v>223</v>
      </c>
      <c r="F480" s="21" t="s">
        <v>308</v>
      </c>
      <c r="G480" s="14"/>
    </row>
    <row r="481" spans="1:9" ht="45">
      <c r="A481" s="143"/>
      <c r="B481" s="41"/>
      <c r="C481" s="22" t="s">
        <v>307</v>
      </c>
      <c r="D481" s="15">
        <v>2</v>
      </c>
      <c r="E481" s="13" t="s">
        <v>156</v>
      </c>
      <c r="F481" s="21" t="s">
        <v>306</v>
      </c>
      <c r="G481" s="14"/>
    </row>
    <row r="482" spans="1:9" ht="30">
      <c r="A482" s="143"/>
      <c r="B482" s="41"/>
      <c r="C482" s="54" t="s">
        <v>1495</v>
      </c>
      <c r="D482" s="15">
        <v>2</v>
      </c>
      <c r="E482" s="13" t="s">
        <v>156</v>
      </c>
      <c r="F482" s="12"/>
      <c r="G482" s="14"/>
    </row>
    <row r="483" spans="1:9" ht="60">
      <c r="A483" s="143"/>
      <c r="B483" s="41"/>
      <c r="C483" s="54" t="s">
        <v>1494</v>
      </c>
      <c r="D483" s="15">
        <v>2</v>
      </c>
      <c r="E483" s="13" t="s">
        <v>156</v>
      </c>
      <c r="F483" s="12"/>
      <c r="G483" s="14"/>
    </row>
    <row r="484" spans="1:9" ht="47.25">
      <c r="A484" s="43" t="s">
        <v>305</v>
      </c>
      <c r="B484" s="41" t="s">
        <v>304</v>
      </c>
      <c r="C484" s="22" t="s">
        <v>303</v>
      </c>
      <c r="D484" s="15">
        <v>2</v>
      </c>
      <c r="E484" s="13" t="s">
        <v>110</v>
      </c>
      <c r="F484" s="21" t="s">
        <v>302</v>
      </c>
      <c r="G484" s="14"/>
    </row>
    <row r="485" spans="1:9" ht="30">
      <c r="A485" s="43"/>
      <c r="B485" s="41"/>
      <c r="C485" s="22" t="s">
        <v>301</v>
      </c>
      <c r="D485" s="14">
        <v>2</v>
      </c>
      <c r="E485" s="13" t="s">
        <v>118</v>
      </c>
      <c r="F485" s="13"/>
      <c r="G485" s="14"/>
    </row>
    <row r="486" spans="1:9" ht="47.25">
      <c r="A486" s="115" t="s">
        <v>300</v>
      </c>
      <c r="B486" s="152" t="s">
        <v>299</v>
      </c>
      <c r="C486" s="42" t="s">
        <v>298</v>
      </c>
      <c r="D486" s="14">
        <v>2</v>
      </c>
      <c r="E486" s="13" t="s">
        <v>156</v>
      </c>
      <c r="F486" s="45"/>
      <c r="G486" s="214"/>
    </row>
    <row r="487" spans="1:9" s="79" customFormat="1" ht="60">
      <c r="A487" s="43"/>
      <c r="B487" s="41"/>
      <c r="C487" s="16" t="s">
        <v>297</v>
      </c>
      <c r="D487" s="15">
        <v>2</v>
      </c>
      <c r="E487" s="13" t="s">
        <v>223</v>
      </c>
      <c r="F487" s="29" t="s">
        <v>296</v>
      </c>
      <c r="G487" s="14"/>
      <c r="H487" s="598"/>
      <c r="I487" s="598"/>
    </row>
    <row r="488" spans="1:9" ht="40.15" customHeight="1">
      <c r="A488" s="343" t="s">
        <v>295</v>
      </c>
      <c r="B488" s="1013" t="s">
        <v>294</v>
      </c>
      <c r="C488" s="993"/>
      <c r="D488" s="993"/>
      <c r="E488" s="993"/>
      <c r="F488" s="993"/>
      <c r="G488" s="994"/>
      <c r="H488" s="11">
        <f>SUM(D489:D493)</f>
        <v>10</v>
      </c>
      <c r="I488" s="11">
        <f>COUNT(D489:D493)*2</f>
        <v>10</v>
      </c>
    </row>
    <row r="489" spans="1:9" ht="47.25">
      <c r="A489" s="43" t="s">
        <v>293</v>
      </c>
      <c r="B489" s="34" t="s">
        <v>292</v>
      </c>
      <c r="C489" s="170" t="s">
        <v>291</v>
      </c>
      <c r="D489" s="15">
        <v>2</v>
      </c>
      <c r="E489" s="13" t="s">
        <v>223</v>
      </c>
      <c r="F489" s="220"/>
      <c r="G489" s="14"/>
    </row>
    <row r="490" spans="1:9" ht="15.75">
      <c r="A490" s="178"/>
      <c r="B490" s="34"/>
      <c r="C490" s="170" t="s">
        <v>2589</v>
      </c>
      <c r="D490" s="15">
        <v>2</v>
      </c>
      <c r="E490" s="13" t="s">
        <v>223</v>
      </c>
      <c r="F490" s="220"/>
      <c r="G490" s="14"/>
    </row>
    <row r="491" spans="1:9" ht="15.75">
      <c r="A491" s="178"/>
      <c r="B491" s="34"/>
      <c r="C491" s="170" t="s">
        <v>290</v>
      </c>
      <c r="D491" s="15">
        <v>2</v>
      </c>
      <c r="E491" s="13" t="s">
        <v>223</v>
      </c>
      <c r="F491" s="220"/>
      <c r="G491" s="14"/>
    </row>
    <row r="492" spans="1:9" ht="31.5">
      <c r="A492" s="43" t="s">
        <v>289</v>
      </c>
      <c r="B492" s="41" t="s">
        <v>288</v>
      </c>
      <c r="C492" s="170" t="s">
        <v>2960</v>
      </c>
      <c r="D492" s="15">
        <v>2</v>
      </c>
      <c r="E492" s="13" t="s">
        <v>223</v>
      </c>
      <c r="F492" s="220"/>
      <c r="G492" s="14"/>
    </row>
    <row r="493" spans="1:9" ht="45">
      <c r="A493" s="43"/>
      <c r="B493" s="76"/>
      <c r="C493" s="125" t="s">
        <v>286</v>
      </c>
      <c r="D493" s="15">
        <v>2</v>
      </c>
      <c r="E493" s="13" t="s">
        <v>118</v>
      </c>
      <c r="F493" s="197"/>
      <c r="G493" s="14"/>
    </row>
    <row r="494" spans="1:9" ht="40.15" customHeight="1">
      <c r="A494" s="340" t="s">
        <v>285</v>
      </c>
      <c r="B494" s="952" t="s">
        <v>284</v>
      </c>
      <c r="C494" s="953"/>
      <c r="D494" s="953"/>
      <c r="E494" s="953"/>
      <c r="F494" s="953"/>
      <c r="G494" s="954"/>
      <c r="H494" s="11">
        <f>SUM(D495:D501)</f>
        <v>14</v>
      </c>
      <c r="I494" s="11">
        <f>COUNT(D495:D501)*2</f>
        <v>14</v>
      </c>
    </row>
    <row r="495" spans="1:9" ht="75">
      <c r="A495" s="43" t="s">
        <v>283</v>
      </c>
      <c r="B495" s="49" t="s">
        <v>2148</v>
      </c>
      <c r="C495" s="54" t="s">
        <v>281</v>
      </c>
      <c r="D495" s="23">
        <v>2</v>
      </c>
      <c r="E495" s="13" t="s">
        <v>110</v>
      </c>
      <c r="F495" s="21" t="s">
        <v>2585</v>
      </c>
      <c r="G495" s="14"/>
    </row>
    <row r="496" spans="1:9" ht="90">
      <c r="A496" s="143"/>
      <c r="B496" s="49"/>
      <c r="C496" s="16" t="s">
        <v>2584</v>
      </c>
      <c r="D496" s="23">
        <v>2</v>
      </c>
      <c r="E496" s="13" t="s">
        <v>110</v>
      </c>
      <c r="F496" s="16" t="s">
        <v>2583</v>
      </c>
      <c r="G496" s="14"/>
    </row>
    <row r="497" spans="1:9" ht="30">
      <c r="A497" s="143"/>
      <c r="B497" s="49"/>
      <c r="C497" s="16" t="s">
        <v>277</v>
      </c>
      <c r="D497" s="23">
        <v>2</v>
      </c>
      <c r="E497" s="13" t="s">
        <v>110</v>
      </c>
      <c r="F497" s="24" t="s">
        <v>276</v>
      </c>
      <c r="G497" s="14"/>
    </row>
    <row r="498" spans="1:9" ht="45">
      <c r="A498" s="143"/>
      <c r="B498" s="49"/>
      <c r="C498" s="16" t="s">
        <v>275</v>
      </c>
      <c r="D498" s="23">
        <v>2</v>
      </c>
      <c r="E498" s="13" t="s">
        <v>110</v>
      </c>
      <c r="F498" s="29" t="s">
        <v>274</v>
      </c>
      <c r="G498" s="14"/>
    </row>
    <row r="499" spans="1:9" ht="30">
      <c r="A499" s="143"/>
      <c r="B499" s="49"/>
      <c r="C499" s="53" t="s">
        <v>271</v>
      </c>
      <c r="D499" s="23">
        <v>2</v>
      </c>
      <c r="E499" s="13" t="s">
        <v>110</v>
      </c>
      <c r="F499" s="21"/>
      <c r="G499" s="14"/>
    </row>
    <row r="500" spans="1:9" ht="60">
      <c r="A500" s="43" t="s">
        <v>270</v>
      </c>
      <c r="B500" s="49" t="s">
        <v>269</v>
      </c>
      <c r="C500" s="52" t="s">
        <v>2581</v>
      </c>
      <c r="D500" s="23">
        <v>2</v>
      </c>
      <c r="E500" s="13" t="s">
        <v>110</v>
      </c>
      <c r="F500" s="16" t="s">
        <v>2580</v>
      </c>
      <c r="G500" s="14"/>
    </row>
    <row r="501" spans="1:9" ht="45">
      <c r="A501" s="143"/>
      <c r="B501" s="49"/>
      <c r="C501" s="16" t="s">
        <v>2959</v>
      </c>
      <c r="D501" s="23">
        <v>2</v>
      </c>
      <c r="E501" s="13" t="s">
        <v>110</v>
      </c>
      <c r="F501" s="12"/>
      <c r="G501" s="14"/>
    </row>
    <row r="502" spans="1:9" ht="40.15" customHeight="1">
      <c r="A502" s="340" t="s">
        <v>263</v>
      </c>
      <c r="B502" s="952" t="s">
        <v>262</v>
      </c>
      <c r="C502" s="953"/>
      <c r="D502" s="953"/>
      <c r="E502" s="953"/>
      <c r="F502" s="953"/>
      <c r="G502" s="954"/>
      <c r="H502" s="11">
        <f>SUM(D504:D512)</f>
        <v>18</v>
      </c>
      <c r="I502" s="11">
        <f>COUNT(D504:D512)*2</f>
        <v>18</v>
      </c>
    </row>
    <row r="503" spans="1:9" ht="45" hidden="1">
      <c r="A503" s="48" t="s">
        <v>261</v>
      </c>
      <c r="B503" s="16" t="s">
        <v>260</v>
      </c>
      <c r="C503" s="12"/>
      <c r="D503" s="12"/>
      <c r="E503" s="13"/>
      <c r="F503" s="12"/>
      <c r="G503" s="12"/>
    </row>
    <row r="504" spans="1:9" ht="60">
      <c r="A504" s="43" t="s">
        <v>255</v>
      </c>
      <c r="B504" s="49" t="s">
        <v>254</v>
      </c>
      <c r="C504" s="22" t="s">
        <v>253</v>
      </c>
      <c r="D504" s="46">
        <v>2</v>
      </c>
      <c r="E504" s="13" t="s">
        <v>223</v>
      </c>
      <c r="F504" s="29" t="s">
        <v>1473</v>
      </c>
      <c r="G504" s="14"/>
    </row>
    <row r="505" spans="1:9" ht="45">
      <c r="A505" s="178"/>
      <c r="B505" s="49"/>
      <c r="C505" s="22" t="s">
        <v>251</v>
      </c>
      <c r="D505" s="46">
        <v>2</v>
      </c>
      <c r="E505" s="13" t="s">
        <v>223</v>
      </c>
      <c r="F505" s="29" t="s">
        <v>250</v>
      </c>
      <c r="G505" s="14"/>
    </row>
    <row r="506" spans="1:9" ht="60">
      <c r="A506" s="43" t="s">
        <v>249</v>
      </c>
      <c r="B506" s="49" t="s">
        <v>248</v>
      </c>
      <c r="C506" s="22" t="s">
        <v>247</v>
      </c>
      <c r="D506" s="46">
        <v>2</v>
      </c>
      <c r="E506" s="13" t="s">
        <v>106</v>
      </c>
      <c r="F506" s="13"/>
      <c r="G506" s="14"/>
    </row>
    <row r="507" spans="1:9" ht="30">
      <c r="A507" s="43"/>
      <c r="B507" s="49"/>
      <c r="C507" s="22" t="s">
        <v>246</v>
      </c>
      <c r="D507" s="46">
        <v>2</v>
      </c>
      <c r="E507" s="13" t="s">
        <v>106</v>
      </c>
      <c r="F507" s="13"/>
      <c r="G507" s="14"/>
    </row>
    <row r="508" spans="1:9" ht="45">
      <c r="A508" s="43"/>
      <c r="B508" s="49"/>
      <c r="C508" s="16" t="s">
        <v>245</v>
      </c>
      <c r="D508" s="46">
        <v>2</v>
      </c>
      <c r="E508" s="13" t="s">
        <v>106</v>
      </c>
      <c r="F508" s="13"/>
      <c r="G508" s="14"/>
    </row>
    <row r="509" spans="1:9" ht="30">
      <c r="A509" s="43"/>
      <c r="B509" s="49"/>
      <c r="C509" s="22" t="s">
        <v>244</v>
      </c>
      <c r="D509" s="46">
        <v>2</v>
      </c>
      <c r="E509" s="13" t="s">
        <v>223</v>
      </c>
      <c r="F509" s="29" t="s">
        <v>243</v>
      </c>
      <c r="G509" s="14"/>
    </row>
    <row r="510" spans="1:9" ht="60">
      <c r="A510" s="43"/>
      <c r="B510" s="49"/>
      <c r="C510" s="22" t="s">
        <v>242</v>
      </c>
      <c r="D510" s="46">
        <v>2</v>
      </c>
      <c r="E510" s="13" t="s">
        <v>223</v>
      </c>
      <c r="F510" s="29" t="s">
        <v>241</v>
      </c>
      <c r="G510" s="14"/>
    </row>
    <row r="511" spans="1:9" ht="30">
      <c r="A511" s="43" t="s">
        <v>240</v>
      </c>
      <c r="B511" s="16" t="s">
        <v>239</v>
      </c>
      <c r="C511" s="16" t="s">
        <v>2958</v>
      </c>
      <c r="D511" s="46">
        <v>2</v>
      </c>
      <c r="E511" s="13" t="s">
        <v>223</v>
      </c>
      <c r="F511" s="12"/>
      <c r="G511" s="14"/>
    </row>
    <row r="512" spans="1:9" ht="30">
      <c r="A512" s="43" t="s">
        <v>238</v>
      </c>
      <c r="B512" s="16" t="s">
        <v>237</v>
      </c>
      <c r="C512" s="24" t="s">
        <v>2957</v>
      </c>
      <c r="D512" s="46">
        <v>2</v>
      </c>
      <c r="E512" s="13" t="s">
        <v>223</v>
      </c>
      <c r="F512" s="16" t="s">
        <v>2956</v>
      </c>
      <c r="G512" s="14"/>
    </row>
    <row r="513" spans="1:9" ht="40.15" customHeight="1">
      <c r="A513" s="340" t="s">
        <v>236</v>
      </c>
      <c r="B513" s="952" t="s">
        <v>235</v>
      </c>
      <c r="C513" s="953"/>
      <c r="D513" s="953"/>
      <c r="E513" s="953"/>
      <c r="F513" s="953"/>
      <c r="G513" s="954"/>
      <c r="H513" s="11">
        <f>SUM(D514:D529)</f>
        <v>32</v>
      </c>
      <c r="I513" s="11">
        <f>COUNT(D514:D529)*2</f>
        <v>32</v>
      </c>
    </row>
    <row r="514" spans="1:9" ht="47.25">
      <c r="A514" s="43" t="s">
        <v>234</v>
      </c>
      <c r="B514" s="34" t="s">
        <v>233</v>
      </c>
      <c r="C514" s="54" t="s">
        <v>232</v>
      </c>
      <c r="D514" s="680">
        <v>2</v>
      </c>
      <c r="E514" s="130" t="s">
        <v>156</v>
      </c>
      <c r="F514" s="54" t="s">
        <v>5229</v>
      </c>
      <c r="G514" s="14"/>
    </row>
    <row r="515" spans="1:9" ht="30">
      <c r="A515" s="143"/>
      <c r="B515" s="34"/>
      <c r="C515" s="29" t="s">
        <v>5230</v>
      </c>
      <c r="D515" s="680">
        <v>2</v>
      </c>
      <c r="E515" s="130" t="s">
        <v>156</v>
      </c>
      <c r="F515" s="130"/>
      <c r="G515" s="14"/>
    </row>
    <row r="516" spans="1:9" ht="120">
      <c r="A516" s="143"/>
      <c r="B516" s="34"/>
      <c r="C516" s="29" t="s">
        <v>5231</v>
      </c>
      <c r="D516" s="680">
        <v>2</v>
      </c>
      <c r="E516" s="130" t="s">
        <v>223</v>
      </c>
      <c r="F516" s="29" t="s">
        <v>5233</v>
      </c>
      <c r="G516" s="14"/>
    </row>
    <row r="517" spans="1:9" ht="105">
      <c r="A517" s="143"/>
      <c r="B517" s="34"/>
      <c r="C517" s="29" t="s">
        <v>5232</v>
      </c>
      <c r="D517" s="680">
        <v>2</v>
      </c>
      <c r="E517" s="130" t="s">
        <v>156</v>
      </c>
      <c r="F517" s="29" t="s">
        <v>5234</v>
      </c>
      <c r="G517" s="14"/>
    </row>
    <row r="518" spans="1:9" ht="45">
      <c r="A518" s="143"/>
      <c r="B518" s="34"/>
      <c r="C518" s="54" t="s">
        <v>230</v>
      </c>
      <c r="D518" s="680">
        <v>2</v>
      </c>
      <c r="E518" s="130" t="s">
        <v>156</v>
      </c>
      <c r="F518" s="54" t="s">
        <v>5235</v>
      </c>
      <c r="G518" s="14"/>
    </row>
    <row r="519" spans="1:9" ht="30">
      <c r="A519" s="143"/>
      <c r="B519" s="34"/>
      <c r="C519" s="22" t="s">
        <v>229</v>
      </c>
      <c r="D519" s="680">
        <v>2</v>
      </c>
      <c r="E519" s="130"/>
      <c r="F519" s="130"/>
      <c r="G519" s="14"/>
    </row>
    <row r="520" spans="1:9" ht="31.5">
      <c r="A520" s="43" t="s">
        <v>228</v>
      </c>
      <c r="B520" s="34" t="s">
        <v>227</v>
      </c>
      <c r="C520" s="22" t="s">
        <v>226</v>
      </c>
      <c r="D520" s="678">
        <v>2</v>
      </c>
      <c r="E520" s="281" t="s">
        <v>156</v>
      </c>
      <c r="F520" s="54" t="s">
        <v>5236</v>
      </c>
      <c r="G520" s="14"/>
    </row>
    <row r="521" spans="1:9" ht="165">
      <c r="A521" s="143"/>
      <c r="B521" s="34"/>
      <c r="C521" s="22" t="s">
        <v>5237</v>
      </c>
      <c r="D521" s="310">
        <v>2</v>
      </c>
      <c r="E521" s="281" t="s">
        <v>156</v>
      </c>
      <c r="F521" s="54" t="s">
        <v>5238</v>
      </c>
      <c r="G521" s="14"/>
    </row>
    <row r="522" spans="1:9" ht="45">
      <c r="A522" s="143"/>
      <c r="B522" s="34"/>
      <c r="C522" s="22" t="s">
        <v>224</v>
      </c>
      <c r="D522" s="310">
        <v>2</v>
      </c>
      <c r="E522" s="281" t="s">
        <v>110</v>
      </c>
      <c r="F522" s="54" t="s">
        <v>222</v>
      </c>
      <c r="G522" s="14"/>
    </row>
    <row r="523" spans="1:9" ht="60">
      <c r="A523" s="143"/>
      <c r="B523" s="34"/>
      <c r="C523" s="22" t="s">
        <v>221</v>
      </c>
      <c r="D523" s="310">
        <v>2</v>
      </c>
      <c r="E523" s="281" t="s">
        <v>118</v>
      </c>
      <c r="F523" s="54" t="s">
        <v>220</v>
      </c>
      <c r="G523" s="14"/>
    </row>
    <row r="524" spans="1:9" ht="75">
      <c r="A524" s="143"/>
      <c r="B524" s="34"/>
      <c r="C524" s="22" t="s">
        <v>5239</v>
      </c>
      <c r="D524" s="310">
        <v>2</v>
      </c>
      <c r="E524" s="13" t="s">
        <v>156</v>
      </c>
      <c r="F524" s="22" t="s">
        <v>5240</v>
      </c>
      <c r="G524" s="14"/>
    </row>
    <row r="525" spans="1:9" ht="47.25">
      <c r="A525" s="43" t="s">
        <v>219</v>
      </c>
      <c r="B525" s="34" t="s">
        <v>218</v>
      </c>
      <c r="C525" s="22" t="s">
        <v>1461</v>
      </c>
      <c r="D525" s="675">
        <v>2</v>
      </c>
      <c r="E525" s="45" t="s">
        <v>110</v>
      </c>
      <c r="F525" s="13"/>
      <c r="G525" s="14"/>
    </row>
    <row r="526" spans="1:9" ht="30">
      <c r="A526" s="43"/>
      <c r="B526" s="34"/>
      <c r="C526" s="22" t="s">
        <v>2955</v>
      </c>
      <c r="D526" s="675">
        <v>2</v>
      </c>
      <c r="E526" s="45" t="s">
        <v>110</v>
      </c>
      <c r="F526" s="13"/>
      <c r="G526" s="14"/>
    </row>
    <row r="527" spans="1:9" ht="15.75">
      <c r="A527" s="43"/>
      <c r="B527" s="34"/>
      <c r="C527" s="9" t="s">
        <v>217</v>
      </c>
      <c r="D527" s="675">
        <v>2</v>
      </c>
      <c r="E527" s="13" t="s">
        <v>118</v>
      </c>
      <c r="F527" s="13"/>
      <c r="G527" s="14"/>
    </row>
    <row r="528" spans="1:9" ht="45">
      <c r="A528" s="43"/>
      <c r="B528" s="256"/>
      <c r="C528" s="22" t="s">
        <v>216</v>
      </c>
      <c r="D528" s="675">
        <v>2</v>
      </c>
      <c r="E528" s="13" t="s">
        <v>110</v>
      </c>
      <c r="F528" s="13"/>
      <c r="G528" s="14"/>
    </row>
    <row r="529" spans="1:9" ht="30">
      <c r="A529" s="195"/>
      <c r="B529" s="256"/>
      <c r="C529" s="42" t="s">
        <v>215</v>
      </c>
      <c r="D529" s="675">
        <v>2</v>
      </c>
      <c r="E529" s="13" t="s">
        <v>106</v>
      </c>
      <c r="F529" s="13"/>
      <c r="G529" s="14"/>
    </row>
    <row r="530" spans="1:9" ht="21">
      <c r="A530" s="254"/>
      <c r="B530" s="908" t="s">
        <v>214</v>
      </c>
      <c r="C530" s="878"/>
      <c r="D530" s="878"/>
      <c r="E530" s="878"/>
      <c r="F530" s="878"/>
      <c r="G530" s="878"/>
      <c r="H530" s="11">
        <f>H531+H534+H539+H552+H579+H583+H589+H594+H598+H605</f>
        <v>110</v>
      </c>
      <c r="I530" s="11">
        <f>I531+I534+I539+I552+I579+I583+I589+I594+I598+I605</f>
        <v>110</v>
      </c>
    </row>
    <row r="531" spans="1:9" ht="40.15" customHeight="1">
      <c r="A531" s="340" t="s">
        <v>213</v>
      </c>
      <c r="B531" s="952" t="s">
        <v>212</v>
      </c>
      <c r="C531" s="953"/>
      <c r="D531" s="953"/>
      <c r="E531" s="953"/>
      <c r="F531" s="953"/>
      <c r="G531" s="954"/>
      <c r="H531" s="11">
        <f>SUM(D532)</f>
        <v>2</v>
      </c>
      <c r="I531" s="11">
        <f>COUNT(D532)*2</f>
        <v>2</v>
      </c>
    </row>
    <row r="532" spans="1:9" ht="63">
      <c r="A532" s="27" t="s">
        <v>211</v>
      </c>
      <c r="B532" s="41" t="s">
        <v>210</v>
      </c>
      <c r="C532" s="40" t="s">
        <v>209</v>
      </c>
      <c r="D532" s="23">
        <v>2</v>
      </c>
      <c r="E532" s="25" t="s">
        <v>106</v>
      </c>
      <c r="F532" s="24"/>
      <c r="G532" s="23"/>
    </row>
    <row r="533" spans="1:9" ht="30" hidden="1">
      <c r="A533" s="39" t="s">
        <v>208</v>
      </c>
      <c r="B533" s="16" t="s">
        <v>207</v>
      </c>
      <c r="C533" s="24"/>
      <c r="D533" s="24"/>
      <c r="E533" s="25"/>
      <c r="F533" s="24"/>
      <c r="G533" s="24"/>
    </row>
    <row r="534" spans="1:9" ht="40.15" customHeight="1">
      <c r="A534" s="340" t="s">
        <v>206</v>
      </c>
      <c r="B534" s="952" t="s">
        <v>205</v>
      </c>
      <c r="C534" s="953"/>
      <c r="D534" s="953"/>
      <c r="E534" s="953"/>
      <c r="F534" s="953"/>
      <c r="G534" s="954"/>
      <c r="H534" s="11">
        <f>SUM(D535:D536)</f>
        <v>4</v>
      </c>
      <c r="I534" s="11">
        <f>COUNT(D535:D536)*2</f>
        <v>4</v>
      </c>
    </row>
    <row r="535" spans="1:9" ht="45">
      <c r="A535" s="27" t="s">
        <v>204</v>
      </c>
      <c r="B535" s="34" t="s">
        <v>203</v>
      </c>
      <c r="C535" s="21" t="s">
        <v>2569</v>
      </c>
      <c r="D535" s="23">
        <v>2</v>
      </c>
      <c r="E535" s="25" t="s">
        <v>49</v>
      </c>
      <c r="F535" s="24"/>
      <c r="G535" s="23"/>
    </row>
    <row r="536" spans="1:9" ht="30">
      <c r="A536" s="27"/>
      <c r="B536" s="34"/>
      <c r="C536" s="21" t="s">
        <v>1665</v>
      </c>
      <c r="D536" s="23">
        <v>2</v>
      </c>
      <c r="E536" s="25" t="s">
        <v>49</v>
      </c>
      <c r="F536" s="24"/>
      <c r="G536" s="23"/>
    </row>
    <row r="537" spans="1:9" ht="47.25" hidden="1">
      <c r="A537" s="39" t="s">
        <v>201</v>
      </c>
      <c r="B537" s="34" t="s">
        <v>200</v>
      </c>
      <c r="C537" s="24"/>
      <c r="D537" s="24"/>
      <c r="E537" s="25"/>
      <c r="F537" s="24"/>
      <c r="G537" s="24"/>
    </row>
    <row r="538" spans="1:9" ht="47.25" hidden="1">
      <c r="A538" s="39" t="s">
        <v>199</v>
      </c>
      <c r="B538" s="34" t="s">
        <v>198</v>
      </c>
      <c r="C538" s="24"/>
      <c r="D538" s="24"/>
      <c r="E538" s="25"/>
      <c r="F538" s="24"/>
      <c r="G538" s="24"/>
    </row>
    <row r="539" spans="1:9" ht="40.15" customHeight="1">
      <c r="A539" s="340" t="s">
        <v>197</v>
      </c>
      <c r="B539" s="952" t="s">
        <v>196</v>
      </c>
      <c r="C539" s="953"/>
      <c r="D539" s="953"/>
      <c r="E539" s="953"/>
      <c r="F539" s="953"/>
      <c r="G539" s="954"/>
      <c r="H539" s="11">
        <f>SUM(D540:D551)</f>
        <v>24</v>
      </c>
      <c r="I539" s="11">
        <f>COUNT(D540:D551)*2</f>
        <v>24</v>
      </c>
    </row>
    <row r="540" spans="1:9" ht="47.25">
      <c r="A540" s="18" t="s">
        <v>195</v>
      </c>
      <c r="B540" s="34" t="s">
        <v>194</v>
      </c>
      <c r="C540" s="35" t="s">
        <v>2954</v>
      </c>
      <c r="D540" s="23">
        <v>2</v>
      </c>
      <c r="E540" s="25" t="s">
        <v>106</v>
      </c>
      <c r="F540" s="24"/>
      <c r="G540" s="23"/>
    </row>
    <row r="541" spans="1:9" ht="30">
      <c r="A541" s="255"/>
      <c r="B541" s="34"/>
      <c r="C541" s="35" t="s">
        <v>2564</v>
      </c>
      <c r="D541" s="23">
        <v>2</v>
      </c>
      <c r="E541" s="25" t="s">
        <v>106</v>
      </c>
      <c r="F541" s="24"/>
      <c r="G541" s="23"/>
    </row>
    <row r="542" spans="1:9" ht="30">
      <c r="A542" s="255"/>
      <c r="B542" s="34"/>
      <c r="C542" s="35" t="s">
        <v>2563</v>
      </c>
      <c r="D542" s="23">
        <v>2</v>
      </c>
      <c r="E542" s="25" t="s">
        <v>106</v>
      </c>
      <c r="F542" s="24"/>
      <c r="G542" s="23"/>
    </row>
    <row r="543" spans="1:9" ht="30">
      <c r="A543" s="255"/>
      <c r="B543" s="34"/>
      <c r="C543" s="35" t="s">
        <v>2562</v>
      </c>
      <c r="D543" s="23">
        <v>2</v>
      </c>
      <c r="E543" s="25" t="s">
        <v>106</v>
      </c>
      <c r="F543" s="24"/>
      <c r="G543" s="23"/>
    </row>
    <row r="544" spans="1:9" ht="60">
      <c r="A544" s="255"/>
      <c r="B544" s="34"/>
      <c r="C544" s="21" t="s">
        <v>2953</v>
      </c>
      <c r="D544" s="23">
        <v>2</v>
      </c>
      <c r="E544" s="25" t="s">
        <v>106</v>
      </c>
      <c r="F544" s="21" t="s">
        <v>2952</v>
      </c>
      <c r="G544" s="23"/>
    </row>
    <row r="545" spans="1:9" ht="47.25">
      <c r="A545" s="18" t="s">
        <v>191</v>
      </c>
      <c r="B545" s="34" t="s">
        <v>190</v>
      </c>
      <c r="C545" s="21" t="s">
        <v>2951</v>
      </c>
      <c r="D545" s="23">
        <v>2</v>
      </c>
      <c r="E545" s="25" t="s">
        <v>106</v>
      </c>
      <c r="G545" s="23"/>
    </row>
    <row r="546" spans="1:9" ht="30">
      <c r="A546" s="255"/>
      <c r="B546" s="34"/>
      <c r="C546" s="35" t="s">
        <v>2558</v>
      </c>
      <c r="D546" s="23">
        <v>2</v>
      </c>
      <c r="E546" s="25" t="s">
        <v>106</v>
      </c>
      <c r="F546" s="12"/>
      <c r="G546" s="23"/>
    </row>
    <row r="547" spans="1:9" ht="60">
      <c r="A547" s="255"/>
      <c r="B547" s="34"/>
      <c r="C547" s="21" t="s">
        <v>2950</v>
      </c>
      <c r="D547" s="23">
        <v>2</v>
      </c>
      <c r="E547" s="25" t="s">
        <v>106</v>
      </c>
      <c r="F547" s="21" t="s">
        <v>2949</v>
      </c>
      <c r="G547" s="23"/>
    </row>
    <row r="548" spans="1:9" ht="45">
      <c r="A548" s="255"/>
      <c r="B548" s="34"/>
      <c r="C548" s="21" t="s">
        <v>2948</v>
      </c>
      <c r="D548" s="23">
        <v>2</v>
      </c>
      <c r="E548" s="25" t="s">
        <v>106</v>
      </c>
      <c r="F548" s="12"/>
      <c r="G548" s="23"/>
    </row>
    <row r="549" spans="1:9" ht="30">
      <c r="A549" s="255"/>
      <c r="B549" s="34"/>
      <c r="C549" s="21" t="s">
        <v>2947</v>
      </c>
      <c r="D549" s="23">
        <v>2</v>
      </c>
      <c r="E549" s="25" t="s">
        <v>106</v>
      </c>
      <c r="F549" s="12"/>
      <c r="G549" s="23"/>
    </row>
    <row r="550" spans="1:9" ht="47.25">
      <c r="A550" s="18" t="s">
        <v>188</v>
      </c>
      <c r="B550" s="37" t="s">
        <v>187</v>
      </c>
      <c r="C550" s="34" t="s">
        <v>186</v>
      </c>
      <c r="D550" s="23">
        <v>2</v>
      </c>
      <c r="E550" s="25" t="s">
        <v>106</v>
      </c>
      <c r="F550" s="24"/>
      <c r="G550" s="23"/>
    </row>
    <row r="551" spans="1:9" ht="47.25">
      <c r="A551" s="75"/>
      <c r="C551" s="34" t="s">
        <v>185</v>
      </c>
      <c r="D551" s="23">
        <v>2</v>
      </c>
      <c r="E551" s="25" t="s">
        <v>118</v>
      </c>
      <c r="F551" s="24"/>
      <c r="G551" s="23"/>
    </row>
    <row r="552" spans="1:9" ht="40.15" customHeight="1">
      <c r="A552" s="340" t="s">
        <v>184</v>
      </c>
      <c r="B552" s="952" t="s">
        <v>183</v>
      </c>
      <c r="C552" s="953"/>
      <c r="D552" s="953"/>
      <c r="E552" s="953"/>
      <c r="F552" s="953"/>
      <c r="G552" s="954"/>
      <c r="H552" s="11">
        <f>SUM(D553:D578)</f>
        <v>52</v>
      </c>
      <c r="I552" s="11">
        <f>COUNT(D553:D578)*2</f>
        <v>52</v>
      </c>
    </row>
    <row r="553" spans="1:9" ht="47.25">
      <c r="A553" s="18" t="s">
        <v>182</v>
      </c>
      <c r="B553" s="34" t="s">
        <v>181</v>
      </c>
      <c r="C553" s="31" t="s">
        <v>2946</v>
      </c>
      <c r="D553" s="23">
        <v>2</v>
      </c>
      <c r="E553" s="25" t="s">
        <v>49</v>
      </c>
      <c r="F553" s="24"/>
      <c r="G553" s="23"/>
    </row>
    <row r="554" spans="1:9" ht="30">
      <c r="A554" s="255"/>
      <c r="B554" s="34"/>
      <c r="C554" s="22" t="s">
        <v>179</v>
      </c>
      <c r="D554" s="23">
        <v>2</v>
      </c>
      <c r="E554" s="25" t="s">
        <v>178</v>
      </c>
      <c r="F554" s="24"/>
      <c r="G554" s="23"/>
    </row>
    <row r="555" spans="1:9" ht="47.25">
      <c r="A555" s="18" t="s">
        <v>177</v>
      </c>
      <c r="B555" s="34" t="s">
        <v>176</v>
      </c>
      <c r="C555" s="35" t="s">
        <v>2945</v>
      </c>
      <c r="D555" s="23">
        <v>2</v>
      </c>
      <c r="E555" s="25" t="s">
        <v>49</v>
      </c>
      <c r="F555" s="24"/>
      <c r="G555" s="23"/>
    </row>
    <row r="556" spans="1:9" ht="75">
      <c r="A556" s="255"/>
      <c r="B556" s="34"/>
      <c r="C556" s="35" t="s">
        <v>2944</v>
      </c>
      <c r="D556" s="23">
        <v>2</v>
      </c>
      <c r="E556" s="25" t="s">
        <v>49</v>
      </c>
      <c r="F556" s="24"/>
      <c r="G556" s="23"/>
    </row>
    <row r="557" spans="1:9" ht="45">
      <c r="A557" s="255"/>
      <c r="B557" s="34"/>
      <c r="C557" s="35" t="s">
        <v>2943</v>
      </c>
      <c r="D557" s="23">
        <v>2</v>
      </c>
      <c r="E557" s="25" t="s">
        <v>49</v>
      </c>
      <c r="F557" s="24"/>
      <c r="G557" s="23"/>
    </row>
    <row r="558" spans="1:9" ht="60">
      <c r="A558" s="255"/>
      <c r="B558" s="34"/>
      <c r="C558" s="35" t="s">
        <v>2942</v>
      </c>
      <c r="D558" s="23">
        <v>2</v>
      </c>
      <c r="E558" s="25" t="s">
        <v>49</v>
      </c>
      <c r="F558" s="24"/>
      <c r="G558" s="23"/>
    </row>
    <row r="559" spans="1:9" ht="75">
      <c r="A559" s="255"/>
      <c r="B559" s="34"/>
      <c r="C559" s="35" t="s">
        <v>2941</v>
      </c>
      <c r="D559" s="23">
        <v>2</v>
      </c>
      <c r="E559" s="25" t="s">
        <v>49</v>
      </c>
      <c r="F559" s="24"/>
      <c r="G559" s="23"/>
    </row>
    <row r="560" spans="1:9" ht="45">
      <c r="A560" s="255"/>
      <c r="B560" s="34"/>
      <c r="C560" s="35" t="s">
        <v>2940</v>
      </c>
      <c r="D560" s="23">
        <v>2</v>
      </c>
      <c r="E560" s="25" t="s">
        <v>49</v>
      </c>
      <c r="F560" s="24"/>
      <c r="G560" s="23"/>
    </row>
    <row r="561" spans="1:7" ht="45">
      <c r="A561" s="255"/>
      <c r="B561" s="34"/>
      <c r="C561" s="35" t="s">
        <v>2939</v>
      </c>
      <c r="D561" s="23">
        <v>2</v>
      </c>
      <c r="E561" s="25" t="s">
        <v>49</v>
      </c>
      <c r="F561" s="24"/>
      <c r="G561" s="23"/>
    </row>
    <row r="562" spans="1:7" ht="45">
      <c r="A562" s="255"/>
      <c r="B562" s="34"/>
      <c r="C562" s="35" t="s">
        <v>2938</v>
      </c>
      <c r="D562" s="23">
        <v>2</v>
      </c>
      <c r="E562" s="25" t="s">
        <v>49</v>
      </c>
      <c r="F562" s="24"/>
      <c r="G562" s="23"/>
    </row>
    <row r="563" spans="1:7" ht="30">
      <c r="A563" s="255"/>
      <c r="B563" s="34"/>
      <c r="C563" s="35" t="s">
        <v>2937</v>
      </c>
      <c r="D563" s="23">
        <v>2</v>
      </c>
      <c r="E563" s="25" t="s">
        <v>49</v>
      </c>
      <c r="F563" s="24"/>
      <c r="G563" s="23"/>
    </row>
    <row r="564" spans="1:7" ht="60">
      <c r="A564" s="255"/>
      <c r="B564" s="34"/>
      <c r="C564" s="35" t="s">
        <v>2936</v>
      </c>
      <c r="D564" s="23">
        <v>2</v>
      </c>
      <c r="E564" s="25" t="s">
        <v>49</v>
      </c>
      <c r="F564" s="24"/>
      <c r="G564" s="23"/>
    </row>
    <row r="565" spans="1:7" ht="75">
      <c r="A565" s="255"/>
      <c r="B565" s="34"/>
      <c r="C565" s="35" t="s">
        <v>2935</v>
      </c>
      <c r="D565" s="23">
        <v>2</v>
      </c>
      <c r="E565" s="25" t="s">
        <v>49</v>
      </c>
      <c r="F565" s="24"/>
      <c r="G565" s="23"/>
    </row>
    <row r="566" spans="1:7" ht="45">
      <c r="A566" s="255"/>
      <c r="B566" s="34"/>
      <c r="C566" s="35" t="s">
        <v>2934</v>
      </c>
      <c r="D566" s="23">
        <v>2</v>
      </c>
      <c r="E566" s="25" t="s">
        <v>49</v>
      </c>
      <c r="F566" s="24"/>
      <c r="G566" s="23"/>
    </row>
    <row r="567" spans="1:7" ht="45">
      <c r="A567" s="255"/>
      <c r="B567" s="34"/>
      <c r="C567" s="35" t="s">
        <v>2933</v>
      </c>
      <c r="D567" s="23">
        <v>2</v>
      </c>
      <c r="E567" s="25" t="s">
        <v>49</v>
      </c>
      <c r="F567" s="24"/>
      <c r="G567" s="23"/>
    </row>
    <row r="568" spans="1:7" ht="45">
      <c r="A568" s="255"/>
      <c r="B568" s="34"/>
      <c r="C568" s="35" t="s">
        <v>2932</v>
      </c>
      <c r="D568" s="23">
        <v>2</v>
      </c>
      <c r="E568" s="25" t="s">
        <v>49</v>
      </c>
      <c r="F568" s="24"/>
      <c r="G568" s="23"/>
    </row>
    <row r="569" spans="1:7" ht="75">
      <c r="A569" s="255"/>
      <c r="B569" s="34"/>
      <c r="C569" s="35" t="s">
        <v>2931</v>
      </c>
      <c r="D569" s="23">
        <v>2</v>
      </c>
      <c r="E569" s="25" t="s">
        <v>49</v>
      </c>
      <c r="F569" s="24"/>
      <c r="G569" s="23"/>
    </row>
    <row r="570" spans="1:7" ht="60">
      <c r="A570" s="255"/>
      <c r="B570" s="34"/>
      <c r="C570" s="35" t="s">
        <v>2930</v>
      </c>
      <c r="D570" s="23">
        <v>2</v>
      </c>
      <c r="E570" s="25" t="s">
        <v>49</v>
      </c>
      <c r="F570" s="24"/>
      <c r="G570" s="23"/>
    </row>
    <row r="571" spans="1:7" ht="45">
      <c r="A571" s="255"/>
      <c r="B571" s="34"/>
      <c r="C571" s="35" t="s">
        <v>2929</v>
      </c>
      <c r="D571" s="23">
        <v>2</v>
      </c>
      <c r="E571" s="25" t="s">
        <v>49</v>
      </c>
      <c r="F571" s="24"/>
      <c r="G571" s="23"/>
    </row>
    <row r="572" spans="1:7" ht="90">
      <c r="A572" s="255"/>
      <c r="B572" s="34"/>
      <c r="C572" s="35" t="s">
        <v>2928</v>
      </c>
      <c r="D572" s="23">
        <v>2</v>
      </c>
      <c r="E572" s="25" t="s">
        <v>49</v>
      </c>
      <c r="F572" s="24"/>
      <c r="G572" s="23"/>
    </row>
    <row r="573" spans="1:7" ht="45">
      <c r="A573" s="255"/>
      <c r="B573" s="34"/>
      <c r="C573" s="35" t="s">
        <v>2927</v>
      </c>
      <c r="D573" s="23">
        <v>2</v>
      </c>
      <c r="E573" s="25" t="s">
        <v>49</v>
      </c>
      <c r="F573" s="16"/>
      <c r="G573" s="23"/>
    </row>
    <row r="574" spans="1:7" ht="45">
      <c r="A574" s="255"/>
      <c r="B574" s="34"/>
      <c r="C574" s="35" t="s">
        <v>2926</v>
      </c>
      <c r="D574" s="23">
        <v>2</v>
      </c>
      <c r="E574" s="25" t="s">
        <v>49</v>
      </c>
      <c r="F574" s="24"/>
      <c r="G574" s="23"/>
    </row>
    <row r="575" spans="1:7" ht="30">
      <c r="A575" s="255"/>
      <c r="B575" s="34"/>
      <c r="C575" s="35" t="s">
        <v>2925</v>
      </c>
      <c r="D575" s="23">
        <v>2</v>
      </c>
      <c r="E575" s="25" t="s">
        <v>49</v>
      </c>
      <c r="F575" s="24"/>
      <c r="G575" s="23"/>
    </row>
    <row r="576" spans="1:7" ht="45">
      <c r="A576" s="255"/>
      <c r="B576" s="34"/>
      <c r="C576" s="35" t="s">
        <v>2924</v>
      </c>
      <c r="D576" s="23">
        <v>2</v>
      </c>
      <c r="E576" s="25" t="s">
        <v>49</v>
      </c>
      <c r="F576" s="24"/>
      <c r="G576" s="23"/>
    </row>
    <row r="577" spans="1:9" ht="47.25">
      <c r="A577" s="18" t="s">
        <v>162</v>
      </c>
      <c r="B577" s="34" t="s">
        <v>161</v>
      </c>
      <c r="C577" s="21" t="s">
        <v>1661</v>
      </c>
      <c r="D577" s="23">
        <v>2</v>
      </c>
      <c r="E577" s="25" t="s">
        <v>106</v>
      </c>
      <c r="F577" s="24"/>
      <c r="G577" s="23"/>
    </row>
    <row r="578" spans="1:9" ht="31.5">
      <c r="A578" s="18" t="s">
        <v>159</v>
      </c>
      <c r="B578" s="34" t="s">
        <v>158</v>
      </c>
      <c r="C578" s="35" t="s">
        <v>2923</v>
      </c>
      <c r="D578" s="23">
        <v>2</v>
      </c>
      <c r="E578" s="25" t="s">
        <v>156</v>
      </c>
      <c r="F578" s="16" t="s">
        <v>2922</v>
      </c>
      <c r="G578" s="23"/>
    </row>
    <row r="579" spans="1:9" ht="40.15" customHeight="1">
      <c r="A579" s="340" t="s">
        <v>154</v>
      </c>
      <c r="B579" s="952" t="s">
        <v>153</v>
      </c>
      <c r="C579" s="953"/>
      <c r="D579" s="953"/>
      <c r="E579" s="953"/>
      <c r="F579" s="953"/>
      <c r="G579" s="954"/>
      <c r="H579" s="11">
        <f>SUM(D580:D582)</f>
        <v>6</v>
      </c>
      <c r="I579" s="11">
        <f>COUNT(D580:D582)*2</f>
        <v>6</v>
      </c>
    </row>
    <row r="580" spans="1:9" ht="31.5">
      <c r="A580" s="18" t="s">
        <v>152</v>
      </c>
      <c r="B580" s="34" t="s">
        <v>151</v>
      </c>
      <c r="C580" s="21" t="s">
        <v>150</v>
      </c>
      <c r="D580" s="23">
        <v>2</v>
      </c>
      <c r="E580" s="25" t="s">
        <v>106</v>
      </c>
      <c r="F580" s="24"/>
      <c r="G580" s="23"/>
    </row>
    <row r="581" spans="1:9" ht="47.25">
      <c r="A581" s="18" t="s">
        <v>149</v>
      </c>
      <c r="B581" s="34" t="s">
        <v>148</v>
      </c>
      <c r="C581" s="29" t="s">
        <v>147</v>
      </c>
      <c r="D581" s="23">
        <v>2</v>
      </c>
      <c r="E581" s="25" t="s">
        <v>106</v>
      </c>
      <c r="F581" s="24"/>
      <c r="G581" s="23"/>
    </row>
    <row r="582" spans="1:9" ht="31.5">
      <c r="A582" s="18" t="s">
        <v>146</v>
      </c>
      <c r="B582" s="34" t="s">
        <v>145</v>
      </c>
      <c r="C582" s="22" t="s">
        <v>144</v>
      </c>
      <c r="D582" s="23">
        <v>2</v>
      </c>
      <c r="E582" s="25" t="s">
        <v>106</v>
      </c>
      <c r="F582" s="24"/>
      <c r="G582" s="23"/>
    </row>
    <row r="583" spans="1:9" ht="40.15" customHeight="1">
      <c r="A583" s="340" t="s">
        <v>143</v>
      </c>
      <c r="B583" s="955" t="s">
        <v>142</v>
      </c>
      <c r="C583" s="956"/>
      <c r="D583" s="956"/>
      <c r="E583" s="956"/>
      <c r="F583" s="956"/>
      <c r="G583" s="957"/>
      <c r="H583" s="11">
        <f>SUM(D584:D588)</f>
        <v>8</v>
      </c>
      <c r="I583" s="11">
        <f>COUNT(D584:D588)*2</f>
        <v>8</v>
      </c>
    </row>
    <row r="584" spans="1:9" ht="31.5">
      <c r="A584" s="18" t="s">
        <v>141</v>
      </c>
      <c r="B584" s="28" t="s">
        <v>140</v>
      </c>
      <c r="C584" s="29" t="s">
        <v>139</v>
      </c>
      <c r="D584" s="23">
        <v>2</v>
      </c>
      <c r="E584" s="25" t="s">
        <v>120</v>
      </c>
      <c r="F584" s="24"/>
      <c r="G584" s="23"/>
    </row>
    <row r="585" spans="1:9" ht="47.25" hidden="1">
      <c r="A585" s="20" t="s">
        <v>138</v>
      </c>
      <c r="B585" s="28" t="s">
        <v>137</v>
      </c>
      <c r="C585" s="35"/>
      <c r="D585" s="24"/>
      <c r="E585" s="25"/>
      <c r="F585" s="24"/>
      <c r="G585" s="24"/>
    </row>
    <row r="586" spans="1:9" ht="47.25">
      <c r="A586" s="18" t="s">
        <v>134</v>
      </c>
      <c r="B586" s="32" t="s">
        <v>133</v>
      </c>
      <c r="C586" s="31" t="s">
        <v>132</v>
      </c>
      <c r="D586" s="23">
        <v>2</v>
      </c>
      <c r="E586" s="25" t="s">
        <v>120</v>
      </c>
      <c r="F586" s="24"/>
      <c r="G586" s="23"/>
    </row>
    <row r="587" spans="1:9" ht="47.25">
      <c r="A587" s="18" t="s">
        <v>131</v>
      </c>
      <c r="B587" s="28" t="s">
        <v>130</v>
      </c>
      <c r="C587" s="35" t="s">
        <v>129</v>
      </c>
      <c r="D587" s="23">
        <v>2</v>
      </c>
      <c r="E587" s="25" t="s">
        <v>120</v>
      </c>
      <c r="F587" s="24"/>
      <c r="G587" s="23"/>
    </row>
    <row r="588" spans="1:9" ht="63">
      <c r="A588" s="18" t="s">
        <v>128</v>
      </c>
      <c r="B588" s="28" t="s">
        <v>127</v>
      </c>
      <c r="C588" s="29" t="s">
        <v>126</v>
      </c>
      <c r="D588" s="23">
        <v>2</v>
      </c>
      <c r="E588" s="25" t="s">
        <v>120</v>
      </c>
      <c r="F588" s="24"/>
      <c r="G588" s="23"/>
    </row>
    <row r="589" spans="1:9" ht="40.15" customHeight="1">
      <c r="A589" s="340" t="s">
        <v>125</v>
      </c>
      <c r="B589" s="704" t="s">
        <v>5134</v>
      </c>
      <c r="C589" s="705"/>
      <c r="D589" s="738"/>
      <c r="E589" s="705"/>
      <c r="F589" s="705"/>
      <c r="G589" s="706"/>
      <c r="H589" s="11">
        <f>SUM(D591:D593)</f>
        <v>6</v>
      </c>
      <c r="I589" s="11">
        <f>COUNT(D591:D593)*2</f>
        <v>6</v>
      </c>
    </row>
    <row r="590" spans="1:9" ht="31.5" hidden="1">
      <c r="A590" s="20" t="s">
        <v>123</v>
      </c>
      <c r="B590" s="28" t="s">
        <v>122</v>
      </c>
      <c r="C590" s="24"/>
      <c r="D590" s="24"/>
      <c r="E590" s="25"/>
      <c r="F590" s="24"/>
      <c r="G590" s="24"/>
    </row>
    <row r="591" spans="1:9" ht="120">
      <c r="A591" s="298" t="s">
        <v>117</v>
      </c>
      <c r="B591" s="29" t="s">
        <v>5144</v>
      </c>
      <c r="C591" s="29" t="s">
        <v>5145</v>
      </c>
      <c r="D591" s="674">
        <v>2</v>
      </c>
      <c r="E591" s="25" t="s">
        <v>106</v>
      </c>
      <c r="F591" s="663" t="s">
        <v>5146</v>
      </c>
      <c r="G591" s="36"/>
    </row>
    <row r="592" spans="1:9" ht="90">
      <c r="A592" s="298" t="s">
        <v>5147</v>
      </c>
      <c r="B592" s="29" t="s">
        <v>5148</v>
      </c>
      <c r="C592" s="29" t="s">
        <v>5149</v>
      </c>
      <c r="D592" s="674">
        <v>2</v>
      </c>
      <c r="E592" s="25" t="s">
        <v>106</v>
      </c>
      <c r="F592" s="663" t="s">
        <v>5150</v>
      </c>
      <c r="G592" s="36"/>
    </row>
    <row r="593" spans="1:9" ht="150">
      <c r="A593" s="340" t="s">
        <v>5155</v>
      </c>
      <c r="B593" s="29" t="s">
        <v>5156</v>
      </c>
      <c r="C593" s="29" t="s">
        <v>5157</v>
      </c>
      <c r="D593" s="674">
        <v>2</v>
      </c>
      <c r="E593" s="25" t="s">
        <v>106</v>
      </c>
      <c r="F593" s="663" t="s">
        <v>5158</v>
      </c>
      <c r="G593" s="36"/>
    </row>
    <row r="594" spans="1:9" ht="40.15" customHeight="1">
      <c r="A594" s="340" t="s">
        <v>116</v>
      </c>
      <c r="B594" s="952" t="s">
        <v>115</v>
      </c>
      <c r="C594" s="953"/>
      <c r="D594" s="953"/>
      <c r="E594" s="953"/>
      <c r="F594" s="953"/>
      <c r="G594" s="954"/>
      <c r="H594" s="11">
        <f>SUM(D595:D597)</f>
        <v>6</v>
      </c>
      <c r="I594" s="11">
        <f>COUNT(D595:D597)*2</f>
        <v>6</v>
      </c>
    </row>
    <row r="595" spans="1:9" ht="31.5">
      <c r="A595" s="18" t="s">
        <v>114</v>
      </c>
      <c r="B595" s="112" t="s">
        <v>113</v>
      </c>
      <c r="C595" s="22" t="s">
        <v>5242</v>
      </c>
      <c r="D595" s="515">
        <v>2</v>
      </c>
      <c r="E595" s="25" t="s">
        <v>110</v>
      </c>
      <c r="F595" s="25" t="s">
        <v>5243</v>
      </c>
      <c r="G595" s="25"/>
    </row>
    <row r="596" spans="1:9" ht="30">
      <c r="A596" s="18"/>
      <c r="B596" s="112"/>
      <c r="C596" s="22" t="s">
        <v>5258</v>
      </c>
      <c r="D596" s="515">
        <v>2</v>
      </c>
      <c r="E596" s="25" t="s">
        <v>110</v>
      </c>
      <c r="F596" s="25" t="s">
        <v>5259</v>
      </c>
      <c r="G596" s="25"/>
    </row>
    <row r="597" spans="1:9" ht="31.5">
      <c r="A597" s="18" t="s">
        <v>108</v>
      </c>
      <c r="B597" s="112" t="s">
        <v>107</v>
      </c>
      <c r="C597" s="25" t="s">
        <v>5313</v>
      </c>
      <c r="D597" s="515">
        <v>2</v>
      </c>
      <c r="E597" s="110" t="s">
        <v>106</v>
      </c>
      <c r="F597" s="22" t="s">
        <v>5260</v>
      </c>
      <c r="G597" s="25"/>
    </row>
    <row r="598" spans="1:9" ht="15.75" hidden="1">
      <c r="A598" s="611" t="s">
        <v>5160</v>
      </c>
      <c r="B598" s="753" t="s">
        <v>5244</v>
      </c>
      <c r="C598" s="754"/>
      <c r="D598" s="754"/>
      <c r="E598" s="754"/>
      <c r="F598" s="754"/>
      <c r="G598" s="760"/>
      <c r="H598" s="509">
        <f>SUM(D599:D604)</f>
        <v>0</v>
      </c>
      <c r="I598" s="509">
        <f>COUNT(D599:D604)*2</f>
        <v>0</v>
      </c>
    </row>
    <row r="599" spans="1:9" ht="45" hidden="1">
      <c r="A599" s="611" t="s">
        <v>5162</v>
      </c>
      <c r="B599" s="21" t="s">
        <v>5163</v>
      </c>
      <c r="C599" s="21"/>
      <c r="D599" s="613"/>
      <c r="E599" s="21"/>
      <c r="F599" s="21"/>
      <c r="G599" s="21"/>
      <c r="H599" s="509"/>
      <c r="I599" s="509"/>
    </row>
    <row r="600" spans="1:9" ht="60" hidden="1">
      <c r="A600" s="611" t="s">
        <v>5166</v>
      </c>
      <c r="B600" s="21" t="s">
        <v>5167</v>
      </c>
      <c r="C600" s="21"/>
      <c r="D600" s="613"/>
      <c r="E600" s="21"/>
      <c r="F600" s="21"/>
      <c r="G600" s="21"/>
      <c r="H600" s="509"/>
      <c r="I600" s="509"/>
    </row>
    <row r="601" spans="1:9" ht="60" hidden="1">
      <c r="A601" s="611" t="s">
        <v>5170</v>
      </c>
      <c r="B601" s="21" t="s">
        <v>5171</v>
      </c>
      <c r="C601" s="21"/>
      <c r="D601" s="613"/>
      <c r="E601" s="21"/>
      <c r="F601" s="21"/>
      <c r="G601" s="21"/>
      <c r="H601" s="509"/>
      <c r="I601" s="509"/>
    </row>
    <row r="602" spans="1:9" ht="75" hidden="1">
      <c r="A602" s="611" t="s">
        <v>5174</v>
      </c>
      <c r="B602" s="21" t="s">
        <v>5175</v>
      </c>
      <c r="C602" s="21"/>
      <c r="D602" s="613"/>
      <c r="E602" s="21"/>
      <c r="F602" s="21"/>
      <c r="G602" s="21"/>
      <c r="H602" s="509"/>
      <c r="I602" s="509"/>
    </row>
    <row r="603" spans="1:9" ht="30" hidden="1">
      <c r="A603" s="611" t="s">
        <v>5178</v>
      </c>
      <c r="B603" s="21" t="s">
        <v>5179</v>
      </c>
      <c r="C603" s="21"/>
      <c r="D603" s="613"/>
      <c r="E603" s="21"/>
      <c r="F603" s="21"/>
      <c r="G603" s="21"/>
      <c r="H603" s="509"/>
      <c r="I603" s="509"/>
    </row>
    <row r="604" spans="1:9" ht="30" hidden="1">
      <c r="A604" s="611" t="s">
        <v>5182</v>
      </c>
      <c r="B604" s="21" t="s">
        <v>5183</v>
      </c>
      <c r="C604" s="21"/>
      <c r="D604" s="613"/>
      <c r="E604" s="21"/>
      <c r="F604" s="21"/>
      <c r="G604" s="21"/>
      <c r="H604" s="509"/>
      <c r="I604" s="509"/>
    </row>
    <row r="605" spans="1:9" ht="15.75">
      <c r="A605" s="624" t="s">
        <v>5186</v>
      </c>
      <c r="B605" s="761" t="s">
        <v>5187</v>
      </c>
      <c r="C605" s="762"/>
      <c r="D605" s="762"/>
      <c r="E605" s="762"/>
      <c r="F605" s="762"/>
      <c r="G605" s="829"/>
      <c r="H605" s="11">
        <f>SUM(D606:D615)</f>
        <v>2</v>
      </c>
      <c r="I605" s="11">
        <f>COUNT(D606:D615)*2</f>
        <v>2</v>
      </c>
    </row>
    <row r="606" spans="1:9" ht="75" hidden="1">
      <c r="A606" s="611" t="s">
        <v>5245</v>
      </c>
      <c r="B606" s="21" t="s">
        <v>5189</v>
      </c>
      <c r="C606" s="630"/>
      <c r="D606" s="630"/>
      <c r="E606" s="630"/>
      <c r="F606" s="630"/>
      <c r="G606" s="630"/>
      <c r="H606" s="509"/>
      <c r="I606" s="509"/>
    </row>
    <row r="607" spans="1:9" ht="60" hidden="1">
      <c r="A607" s="611" t="s">
        <v>5246</v>
      </c>
      <c r="B607" s="21" t="s">
        <v>5193</v>
      </c>
      <c r="C607" s="630"/>
      <c r="D607" s="630"/>
      <c r="E607" s="630"/>
      <c r="F607" s="630"/>
      <c r="G607" s="630"/>
      <c r="H607" s="509"/>
      <c r="I607" s="509"/>
    </row>
    <row r="608" spans="1:9" ht="60" hidden="1">
      <c r="A608" s="611" t="s">
        <v>5247</v>
      </c>
      <c r="B608" s="21" t="s">
        <v>5197</v>
      </c>
      <c r="C608" s="630"/>
      <c r="D608" s="630"/>
      <c r="E608" s="630"/>
      <c r="F608" s="630"/>
      <c r="G608" s="630"/>
      <c r="H608" s="509"/>
      <c r="I608" s="509"/>
    </row>
    <row r="609" spans="1:9" ht="45" hidden="1">
      <c r="A609" s="611" t="s">
        <v>5248</v>
      </c>
      <c r="B609" s="21" t="s">
        <v>5201</v>
      </c>
      <c r="C609" s="630"/>
      <c r="D609" s="630"/>
      <c r="E609" s="630"/>
      <c r="F609" s="630"/>
      <c r="G609" s="630"/>
      <c r="H609" s="509"/>
      <c r="I609" s="509"/>
    </row>
    <row r="610" spans="1:9" ht="45" hidden="1">
      <c r="A610" s="611" t="s">
        <v>5249</v>
      </c>
      <c r="B610" s="21" t="s">
        <v>5205</v>
      </c>
      <c r="C610" s="630"/>
      <c r="D610" s="630"/>
      <c r="E610" s="630"/>
      <c r="F610" s="630"/>
      <c r="G610" s="630"/>
      <c r="H610" s="509"/>
      <c r="I610" s="509"/>
    </row>
    <row r="611" spans="1:9" ht="90">
      <c r="A611" s="624" t="s">
        <v>5250</v>
      </c>
      <c r="B611" s="29" t="s">
        <v>5274</v>
      </c>
      <c r="C611" s="29" t="s">
        <v>5252</v>
      </c>
      <c r="D611" s="673">
        <v>2</v>
      </c>
      <c r="E611" s="110" t="s">
        <v>106</v>
      </c>
      <c r="F611" s="29" t="s">
        <v>5253</v>
      </c>
      <c r="G611" s="634"/>
    </row>
    <row r="612" spans="1:9" ht="75" hidden="1">
      <c r="A612" s="20" t="s">
        <v>5254</v>
      </c>
      <c r="B612" s="21" t="s">
        <v>5213</v>
      </c>
      <c r="C612" s="21"/>
      <c r="D612" s="515"/>
      <c r="E612" s="25"/>
      <c r="F612" s="21"/>
      <c r="G612" s="634"/>
      <c r="H612" s="509"/>
      <c r="I612" s="509"/>
    </row>
    <row r="613" spans="1:9" ht="30" hidden="1">
      <c r="A613" s="20" t="s">
        <v>5255</v>
      </c>
      <c r="B613" s="21" t="s">
        <v>5217</v>
      </c>
      <c r="C613" s="21"/>
      <c r="D613" s="515"/>
      <c r="E613" s="25"/>
      <c r="F613" s="21"/>
      <c r="G613" s="634"/>
      <c r="H613" s="509"/>
      <c r="I613" s="509"/>
    </row>
    <row r="614" spans="1:9" ht="45" hidden="1">
      <c r="A614" s="20" t="s">
        <v>5256</v>
      </c>
      <c r="B614" s="21" t="s">
        <v>5221</v>
      </c>
      <c r="C614" s="21"/>
      <c r="D614" s="515"/>
      <c r="E614" s="25"/>
      <c r="F614" s="21"/>
      <c r="G614" s="634"/>
      <c r="H614" s="509"/>
      <c r="I614" s="509"/>
    </row>
    <row r="615" spans="1:9" ht="60" hidden="1">
      <c r="A615" s="20" t="s">
        <v>5257</v>
      </c>
      <c r="B615" s="21" t="s">
        <v>5225</v>
      </c>
      <c r="C615" s="21"/>
      <c r="D615" s="515"/>
      <c r="E615" s="25"/>
      <c r="F615" s="21"/>
      <c r="G615" s="634"/>
      <c r="H615" s="509"/>
      <c r="I615" s="509"/>
    </row>
    <row r="616" spans="1:9" ht="21">
      <c r="A616" s="254"/>
      <c r="B616" s="908" t="s">
        <v>105</v>
      </c>
      <c r="C616" s="878"/>
      <c r="D616" s="878"/>
      <c r="E616" s="878"/>
      <c r="F616" s="878"/>
      <c r="G616" s="878"/>
      <c r="H616" s="591">
        <f>H617+H628+H636+H643</f>
        <v>44</v>
      </c>
      <c r="I616" s="11">
        <f>I617+I628+I636+I643</f>
        <v>44</v>
      </c>
    </row>
    <row r="617" spans="1:9" ht="40.15" customHeight="1">
      <c r="A617" s="339" t="s">
        <v>104</v>
      </c>
      <c r="B617" s="952" t="s">
        <v>103</v>
      </c>
      <c r="C617" s="953"/>
      <c r="D617" s="953"/>
      <c r="E617" s="953"/>
      <c r="F617" s="953"/>
      <c r="G617" s="954"/>
      <c r="H617" s="11">
        <f>SUM(D618:D626)</f>
        <v>18</v>
      </c>
      <c r="I617" s="11">
        <f>COUNT(D618:D626)*2</f>
        <v>18</v>
      </c>
    </row>
    <row r="618" spans="1:9" ht="30">
      <c r="A618" s="18" t="s">
        <v>102</v>
      </c>
      <c r="B618" s="16" t="s">
        <v>101</v>
      </c>
      <c r="C618" s="230" t="s">
        <v>2921</v>
      </c>
      <c r="D618" s="15">
        <v>2</v>
      </c>
      <c r="E618" s="13" t="s">
        <v>49</v>
      </c>
      <c r="F618" s="12"/>
      <c r="G618" s="14"/>
    </row>
    <row r="619" spans="1:9" ht="30">
      <c r="A619" s="18"/>
      <c r="B619" s="16"/>
      <c r="C619" s="253" t="s">
        <v>2920</v>
      </c>
      <c r="D619" s="15">
        <v>2</v>
      </c>
      <c r="E619" s="13" t="s">
        <v>49</v>
      </c>
      <c r="F619" s="12"/>
      <c r="G619" s="14"/>
    </row>
    <row r="620" spans="1:9" ht="30">
      <c r="A620" s="18"/>
      <c r="B620" s="16"/>
      <c r="C620" s="253" t="s">
        <v>2919</v>
      </c>
      <c r="D620" s="15">
        <v>2</v>
      </c>
      <c r="E620" s="13" t="s">
        <v>49</v>
      </c>
      <c r="F620" s="12"/>
      <c r="G620" s="14"/>
    </row>
    <row r="621" spans="1:9" ht="30">
      <c r="A621" s="18"/>
      <c r="B621" s="16"/>
      <c r="C621" s="253" t="s">
        <v>2918</v>
      </c>
      <c r="D621" s="15">
        <v>2</v>
      </c>
      <c r="E621" s="13" t="s">
        <v>49</v>
      </c>
      <c r="F621" s="12"/>
      <c r="G621" s="14"/>
    </row>
    <row r="622" spans="1:9" ht="30">
      <c r="A622" s="18"/>
      <c r="B622" s="16"/>
      <c r="C622" s="253" t="s">
        <v>2917</v>
      </c>
      <c r="D622" s="15">
        <v>2</v>
      </c>
      <c r="E622" s="13" t="s">
        <v>49</v>
      </c>
      <c r="F622" s="12"/>
      <c r="G622" s="14"/>
    </row>
    <row r="623" spans="1:9" ht="30">
      <c r="A623" s="18"/>
      <c r="B623" s="16"/>
      <c r="C623" s="253" t="s">
        <v>2916</v>
      </c>
      <c r="D623" s="15">
        <v>2</v>
      </c>
      <c r="E623" s="13" t="s">
        <v>49</v>
      </c>
      <c r="F623" s="12"/>
      <c r="G623" s="14"/>
    </row>
    <row r="624" spans="1:9">
      <c r="A624" s="18"/>
      <c r="B624" s="16"/>
      <c r="C624" s="253" t="s">
        <v>2915</v>
      </c>
      <c r="D624" s="15">
        <v>2</v>
      </c>
      <c r="E624" s="13" t="s">
        <v>49</v>
      </c>
      <c r="F624" s="12"/>
      <c r="G624" s="14"/>
    </row>
    <row r="625" spans="1:9" ht="30">
      <c r="A625" s="18"/>
      <c r="B625" s="16"/>
      <c r="C625" s="253" t="s">
        <v>2914</v>
      </c>
      <c r="D625" s="15">
        <v>2</v>
      </c>
      <c r="E625" s="13" t="s">
        <v>49</v>
      </c>
      <c r="F625" s="12"/>
      <c r="G625" s="14"/>
    </row>
    <row r="626" spans="1:9" ht="30">
      <c r="A626" s="18" t="s">
        <v>94</v>
      </c>
      <c r="B626" s="16" t="s">
        <v>93</v>
      </c>
      <c r="C626" s="253" t="s">
        <v>2913</v>
      </c>
      <c r="D626" s="15">
        <v>2</v>
      </c>
      <c r="E626" s="13" t="s">
        <v>49</v>
      </c>
      <c r="F626" s="12"/>
      <c r="G626" s="14"/>
    </row>
    <row r="627" spans="1:9" ht="45" hidden="1">
      <c r="A627" s="20" t="s">
        <v>91</v>
      </c>
      <c r="B627" s="16" t="s">
        <v>90</v>
      </c>
      <c r="C627" s="230"/>
      <c r="D627" s="12"/>
      <c r="E627" s="13" t="s">
        <v>49</v>
      </c>
      <c r="F627" s="12" t="s">
        <v>2912</v>
      </c>
      <c r="G627" s="12"/>
    </row>
    <row r="628" spans="1:9" ht="40.15" customHeight="1">
      <c r="A628" s="339" t="s">
        <v>89</v>
      </c>
      <c r="B628" s="952" t="s">
        <v>88</v>
      </c>
      <c r="C628" s="953"/>
      <c r="D628" s="953"/>
      <c r="E628" s="953"/>
      <c r="F628" s="953"/>
      <c r="G628" s="954"/>
      <c r="H628" s="11">
        <f>SUM(D629:D634)</f>
        <v>12</v>
      </c>
      <c r="I628" s="11">
        <f>COUNT(D629:D634)*2</f>
        <v>12</v>
      </c>
    </row>
    <row r="629" spans="1:9" ht="30">
      <c r="A629" s="18" t="s">
        <v>87</v>
      </c>
      <c r="B629" s="16" t="s">
        <v>86</v>
      </c>
      <c r="C629" s="230" t="s">
        <v>2911</v>
      </c>
      <c r="D629" s="15">
        <v>2</v>
      </c>
      <c r="E629" s="38" t="s">
        <v>49</v>
      </c>
      <c r="F629" s="12"/>
      <c r="G629" s="14"/>
    </row>
    <row r="630" spans="1:9" ht="30">
      <c r="A630" s="18"/>
      <c r="B630" s="16"/>
      <c r="C630" s="230" t="s">
        <v>2910</v>
      </c>
      <c r="D630" s="15">
        <v>2</v>
      </c>
      <c r="E630" s="38" t="s">
        <v>49</v>
      </c>
      <c r="F630" s="12"/>
      <c r="G630" s="14"/>
    </row>
    <row r="631" spans="1:9" ht="30">
      <c r="A631" s="18"/>
      <c r="B631" s="160"/>
      <c r="C631" s="230" t="s">
        <v>2909</v>
      </c>
      <c r="D631" s="15">
        <v>2</v>
      </c>
      <c r="E631" s="38" t="s">
        <v>49</v>
      </c>
      <c r="F631" s="12"/>
      <c r="G631" s="14"/>
    </row>
    <row r="632" spans="1:9" ht="30">
      <c r="A632" s="18"/>
      <c r="B632" s="16"/>
      <c r="C632" s="230" t="s">
        <v>2908</v>
      </c>
      <c r="D632" s="15">
        <v>2</v>
      </c>
      <c r="E632" s="38" t="s">
        <v>49</v>
      </c>
      <c r="F632" s="12"/>
      <c r="G632" s="14"/>
    </row>
    <row r="633" spans="1:9" ht="30">
      <c r="A633" s="18"/>
      <c r="B633" s="16"/>
      <c r="C633" s="230" t="s">
        <v>2907</v>
      </c>
      <c r="D633" s="15">
        <v>2</v>
      </c>
      <c r="E633" s="38" t="s">
        <v>49</v>
      </c>
      <c r="F633" s="12"/>
      <c r="G633" s="14"/>
    </row>
    <row r="634" spans="1:9" ht="30">
      <c r="A634" s="18"/>
      <c r="B634" s="16"/>
      <c r="C634" s="230" t="s">
        <v>2906</v>
      </c>
      <c r="D634" s="15">
        <v>2</v>
      </c>
      <c r="E634" s="38" t="s">
        <v>49</v>
      </c>
      <c r="F634" s="12"/>
      <c r="G634" s="14"/>
    </row>
    <row r="635" spans="1:9" ht="45" hidden="1">
      <c r="A635" s="20" t="s">
        <v>74</v>
      </c>
      <c r="B635" s="16" t="s">
        <v>73</v>
      </c>
      <c r="C635" s="230"/>
      <c r="D635" s="12"/>
      <c r="E635" s="38"/>
      <c r="F635" s="12"/>
      <c r="G635" s="12"/>
    </row>
    <row r="636" spans="1:9" ht="40.15" customHeight="1">
      <c r="A636" s="339" t="s">
        <v>72</v>
      </c>
      <c r="B636" s="952" t="s">
        <v>71</v>
      </c>
      <c r="C636" s="953"/>
      <c r="D636" s="953"/>
      <c r="E636" s="953"/>
      <c r="F636" s="953"/>
      <c r="G636" s="954"/>
      <c r="H636" s="11">
        <f>SUM(D637:D641)</f>
        <v>10</v>
      </c>
      <c r="I636" s="11">
        <f>COUNT(D637:D641)*2</f>
        <v>10</v>
      </c>
    </row>
    <row r="637" spans="1:9" ht="45">
      <c r="A637" s="18" t="s">
        <v>70</v>
      </c>
      <c r="B637" s="16" t="s">
        <v>69</v>
      </c>
      <c r="C637" s="253" t="s">
        <v>2905</v>
      </c>
      <c r="D637" s="15">
        <v>2</v>
      </c>
      <c r="E637" s="38" t="s">
        <v>49</v>
      </c>
      <c r="F637" s="12"/>
      <c r="G637" s="14"/>
    </row>
    <row r="638" spans="1:9" ht="30">
      <c r="A638" s="18"/>
      <c r="B638" s="16"/>
      <c r="C638" s="16" t="s">
        <v>1440</v>
      </c>
      <c r="D638" s="15">
        <v>2</v>
      </c>
      <c r="E638" s="38" t="s">
        <v>49</v>
      </c>
      <c r="F638" s="12"/>
      <c r="G638" s="14"/>
    </row>
    <row r="639" spans="1:9" ht="60">
      <c r="A639" s="18"/>
      <c r="B639" s="16"/>
      <c r="C639" s="253" t="s">
        <v>2904</v>
      </c>
      <c r="D639" s="15">
        <v>2</v>
      </c>
      <c r="E639" s="38" t="s">
        <v>49</v>
      </c>
      <c r="F639" s="66" t="s">
        <v>2903</v>
      </c>
      <c r="G639" s="14"/>
    </row>
    <row r="640" spans="1:9" ht="45">
      <c r="A640" s="18"/>
      <c r="B640" s="16"/>
      <c r="C640" s="44" t="s">
        <v>2902</v>
      </c>
      <c r="D640" s="15">
        <v>2</v>
      </c>
      <c r="E640" s="38" t="s">
        <v>49</v>
      </c>
      <c r="F640" s="21" t="s">
        <v>2901</v>
      </c>
      <c r="G640" s="14"/>
    </row>
    <row r="641" spans="1:9" ht="30">
      <c r="A641" s="18"/>
      <c r="B641" s="16"/>
      <c r="C641" s="189" t="s">
        <v>2900</v>
      </c>
      <c r="D641" s="15">
        <v>2</v>
      </c>
      <c r="E641" s="38" t="s">
        <v>49</v>
      </c>
      <c r="F641" s="166" t="s">
        <v>2899</v>
      </c>
      <c r="G641" s="14"/>
    </row>
    <row r="642" spans="1:9" ht="45" hidden="1">
      <c r="A642" s="20" t="s">
        <v>62</v>
      </c>
      <c r="B642" s="16" t="s">
        <v>61</v>
      </c>
      <c r="C642" s="12"/>
      <c r="D642" s="12"/>
      <c r="E642" s="13"/>
      <c r="F642" s="12"/>
      <c r="G642" s="12"/>
    </row>
    <row r="643" spans="1:9" ht="40.15" customHeight="1">
      <c r="A643" s="339" t="s">
        <v>60</v>
      </c>
      <c r="B643" s="952" t="s">
        <v>59</v>
      </c>
      <c r="C643" s="953"/>
      <c r="D643" s="953"/>
      <c r="E643" s="953"/>
      <c r="F643" s="953"/>
      <c r="G643" s="954"/>
      <c r="H643" s="11">
        <f>SUM(D644:D645)</f>
        <v>4</v>
      </c>
      <c r="I643" s="11">
        <f>COUNT(D644:D645)*2</f>
        <v>4</v>
      </c>
    </row>
    <row r="644" spans="1:9" ht="30">
      <c r="A644" s="18" t="s">
        <v>58</v>
      </c>
      <c r="B644" s="16" t="s">
        <v>57</v>
      </c>
      <c r="C644" s="230" t="s">
        <v>2898</v>
      </c>
      <c r="D644" s="15">
        <v>2</v>
      </c>
      <c r="E644" s="13" t="s">
        <v>49</v>
      </c>
      <c r="F644" s="12"/>
      <c r="G644" s="14"/>
    </row>
    <row r="645" spans="1:9" ht="30">
      <c r="A645" s="18"/>
      <c r="B645" s="16"/>
      <c r="C645" s="21" t="s">
        <v>2897</v>
      </c>
      <c r="D645" s="15">
        <v>2</v>
      </c>
      <c r="E645" s="13" t="s">
        <v>49</v>
      </c>
      <c r="F645" s="12"/>
      <c r="G645" s="14"/>
    </row>
    <row r="646" spans="1:9" ht="45" hidden="1">
      <c r="A646" s="20" t="s">
        <v>48</v>
      </c>
      <c r="B646" s="16" t="s">
        <v>47</v>
      </c>
      <c r="C646" s="12"/>
      <c r="D646" s="12"/>
      <c r="E646" s="13"/>
      <c r="F646" s="12"/>
      <c r="G646" s="12"/>
    </row>
    <row r="648" spans="1:9">
      <c r="A648" s="337"/>
      <c r="B648" s="11" t="s">
        <v>18</v>
      </c>
      <c r="C648" s="11" t="s">
        <v>17</v>
      </c>
      <c r="D648" s="11" t="s">
        <v>1786</v>
      </c>
      <c r="E648" s="11"/>
      <c r="F648" s="509"/>
      <c r="G648" s="509"/>
    </row>
    <row r="649" spans="1:9">
      <c r="A649" s="337" t="s">
        <v>42</v>
      </c>
      <c r="B649" s="11">
        <f>H43</f>
        <v>30</v>
      </c>
      <c r="C649" s="11">
        <f>I43</f>
        <v>30</v>
      </c>
      <c r="D649" s="595">
        <f>IF(D657=0,0,B649/C649)</f>
        <v>1</v>
      </c>
      <c r="E649" s="11"/>
      <c r="F649" s="509"/>
      <c r="G649" s="509"/>
    </row>
    <row r="650" spans="1:9">
      <c r="A650" s="337" t="s">
        <v>40</v>
      </c>
      <c r="B650" s="11">
        <f>H106</f>
        <v>42</v>
      </c>
      <c r="C650" s="11">
        <f>I106</f>
        <v>42</v>
      </c>
      <c r="D650" s="595">
        <f>IF(D657=0,0,B650/C650)</f>
        <v>1</v>
      </c>
      <c r="E650" s="11"/>
      <c r="F650" s="509"/>
      <c r="G650" s="509"/>
    </row>
    <row r="651" spans="1:9">
      <c r="A651" s="337" t="s">
        <v>38</v>
      </c>
      <c r="B651" s="11">
        <f>H155</f>
        <v>122</v>
      </c>
      <c r="C651" s="11">
        <f>I155</f>
        <v>122</v>
      </c>
      <c r="D651" s="595">
        <f>IF(D657=0,0,B651/C651)</f>
        <v>1</v>
      </c>
      <c r="E651" s="11"/>
      <c r="F651" s="509"/>
      <c r="G651" s="509"/>
    </row>
    <row r="652" spans="1:9">
      <c r="A652" s="337" t="s">
        <v>36</v>
      </c>
      <c r="B652" s="11">
        <f>H237</f>
        <v>94</v>
      </c>
      <c r="C652" s="11">
        <f>I237</f>
        <v>94</v>
      </c>
      <c r="D652" s="595">
        <f>IF(D657=0,0,B652/C652)</f>
        <v>1</v>
      </c>
      <c r="E652" s="11"/>
      <c r="F652" s="509"/>
      <c r="G652" s="509"/>
    </row>
    <row r="653" spans="1:9">
      <c r="A653" s="337" t="s">
        <v>34</v>
      </c>
      <c r="B653" s="11">
        <f>H315</f>
        <v>58</v>
      </c>
      <c r="C653" s="11">
        <f>I315</f>
        <v>58</v>
      </c>
      <c r="D653" s="595">
        <f>IF(D657=0,0,B653/C653)</f>
        <v>1</v>
      </c>
      <c r="E653" s="11"/>
      <c r="F653" s="509"/>
      <c r="G653" s="509"/>
    </row>
    <row r="654" spans="1:9">
      <c r="A654" s="337" t="s">
        <v>31</v>
      </c>
      <c r="B654" s="11">
        <f>H466</f>
        <v>108</v>
      </c>
      <c r="C654" s="11">
        <f>I466</f>
        <v>108</v>
      </c>
      <c r="D654" s="595">
        <f>IF(D657=0,0,B654/C654)</f>
        <v>1</v>
      </c>
      <c r="E654" s="11"/>
      <c r="F654" s="509"/>
      <c r="G654" s="509"/>
    </row>
    <row r="655" spans="1:9">
      <c r="A655" s="337" t="s">
        <v>30</v>
      </c>
      <c r="B655" s="11">
        <f>H530</f>
        <v>110</v>
      </c>
      <c r="C655" s="11">
        <f>I530</f>
        <v>110</v>
      </c>
      <c r="D655" s="595">
        <f>IF(D657=0,0,B655/C655)</f>
        <v>1</v>
      </c>
      <c r="E655" s="11"/>
      <c r="F655" s="509"/>
      <c r="G655" s="509"/>
    </row>
    <row r="656" spans="1:9">
      <c r="A656" s="337" t="s">
        <v>28</v>
      </c>
      <c r="B656" s="11">
        <f>H616</f>
        <v>44</v>
      </c>
      <c r="C656" s="11">
        <f>I616</f>
        <v>44</v>
      </c>
      <c r="D656" s="595">
        <f>IF(D657=0,0,B656/C656)</f>
        <v>1</v>
      </c>
      <c r="E656" s="11"/>
      <c r="F656" s="509"/>
      <c r="G656" s="509"/>
    </row>
    <row r="657" spans="1:7">
      <c r="A657" s="337" t="s">
        <v>44</v>
      </c>
      <c r="B657" s="11">
        <f>IF(H2=0,0,SUM(B649:B656))</f>
        <v>608</v>
      </c>
      <c r="C657" s="11">
        <f>IF(H2=0,0,SUM(C649:C656))</f>
        <v>608</v>
      </c>
      <c r="D657" s="595">
        <f>IF(H2=0,0,B657/C657)</f>
        <v>1</v>
      </c>
      <c r="E657" s="11"/>
      <c r="F657" s="509"/>
      <c r="G657" s="509"/>
    </row>
    <row r="658" spans="1:7">
      <c r="A658" s="337">
        <v>0</v>
      </c>
      <c r="B658" s="11"/>
      <c r="C658" s="11"/>
      <c r="D658" s="11"/>
      <c r="E658" s="11"/>
      <c r="F658" s="509"/>
      <c r="G658" s="509"/>
    </row>
    <row r="659" spans="1:7">
      <c r="A659" s="337">
        <v>1</v>
      </c>
      <c r="B659" s="11"/>
      <c r="C659" s="11"/>
      <c r="D659" s="11"/>
      <c r="E659" s="11"/>
      <c r="F659" s="509"/>
      <c r="G659" s="509"/>
    </row>
    <row r="660" spans="1:7">
      <c r="A660" s="337">
        <v>2</v>
      </c>
      <c r="B660" s="11"/>
      <c r="C660" s="11"/>
      <c r="D660" s="11"/>
      <c r="E660" s="11"/>
      <c r="F660" s="509"/>
      <c r="G660" s="509"/>
    </row>
    <row r="661" spans="1:7">
      <c r="A661" s="337"/>
      <c r="B661" s="11"/>
      <c r="C661" s="11"/>
      <c r="D661" s="11"/>
      <c r="E661" s="11"/>
      <c r="F661" s="509"/>
      <c r="G661" s="509"/>
    </row>
    <row r="662" spans="1:7">
      <c r="A662" s="575"/>
      <c r="B662" s="509"/>
      <c r="C662" s="509"/>
      <c r="D662" s="509"/>
      <c r="E662" s="509"/>
      <c r="F662" s="509"/>
      <c r="G662" s="509"/>
    </row>
    <row r="663" spans="1:7">
      <c r="A663" s="575"/>
      <c r="B663" s="509"/>
      <c r="C663" s="509"/>
      <c r="D663" s="509"/>
      <c r="E663" s="509"/>
      <c r="F663" s="509"/>
      <c r="G663" s="509"/>
    </row>
    <row r="664" spans="1:7">
      <c r="A664" s="575"/>
      <c r="B664" s="509"/>
      <c r="C664" s="509"/>
      <c r="D664" s="509"/>
      <c r="E664" s="509"/>
      <c r="F664" s="509"/>
      <c r="G664" s="509"/>
    </row>
    <row r="665" spans="1:7">
      <c r="A665" s="575"/>
      <c r="B665" s="509"/>
      <c r="C665" s="509"/>
      <c r="D665" s="509"/>
      <c r="E665" s="509"/>
      <c r="F665" s="509"/>
      <c r="G665" s="509"/>
    </row>
    <row r="666" spans="1:7">
      <c r="A666" s="575"/>
      <c r="B666" s="509"/>
      <c r="C666" s="509"/>
      <c r="D666" s="509"/>
      <c r="E666" s="509"/>
      <c r="F666" s="509"/>
      <c r="G666" s="509"/>
    </row>
    <row r="667" spans="1:7">
      <c r="A667" s="575"/>
      <c r="B667" s="509"/>
      <c r="C667" s="509"/>
      <c r="D667" s="509"/>
      <c r="E667" s="509"/>
      <c r="F667" s="509"/>
      <c r="G667" s="509"/>
    </row>
    <row r="668" spans="1:7">
      <c r="A668" s="575"/>
      <c r="B668" s="509"/>
      <c r="C668" s="509"/>
      <c r="D668" s="509"/>
      <c r="E668" s="509"/>
      <c r="F668" s="509"/>
      <c r="G668" s="509"/>
    </row>
    <row r="669" spans="1:7">
      <c r="A669" s="575"/>
      <c r="B669" s="509"/>
      <c r="C669" s="509"/>
      <c r="D669" s="509"/>
      <c r="E669" s="509"/>
      <c r="F669" s="509"/>
      <c r="G669" s="509"/>
    </row>
    <row r="670" spans="1:7">
      <c r="A670" s="575"/>
      <c r="B670" s="509"/>
      <c r="C670" s="509"/>
      <c r="D670" s="509"/>
      <c r="E670" s="509"/>
      <c r="F670" s="509"/>
      <c r="G670" s="509"/>
    </row>
    <row r="671" spans="1:7">
      <c r="A671" s="575"/>
      <c r="B671" s="509"/>
      <c r="C671" s="509"/>
      <c r="D671" s="509"/>
      <c r="E671" s="509"/>
      <c r="F671" s="509"/>
      <c r="G671" s="509"/>
    </row>
    <row r="672" spans="1:7">
      <c r="A672" s="575"/>
      <c r="B672" s="509"/>
      <c r="C672" s="509"/>
      <c r="D672" s="509"/>
      <c r="E672" s="509"/>
      <c r="F672" s="509"/>
      <c r="G672" s="509"/>
    </row>
  </sheetData>
  <sheetProtection algorithmName="SHA-512" hashValue="ctKTtjmqC8uLQ4ckIMGFuFuf94MhWFNE9GxHo7XA+WZ7njPSnDjtiGU2dtVT3yZYjsOjDuCq1m6Kzi/95rBYag==" saltValue="oCChZqG52fwcMPBfScy0+w==" spinCount="100000" sheet="1" objects="1" scenarios="1"/>
  <protectedRanges>
    <protectedRange sqref="G221:G235" name="Range3"/>
    <protectedRange sqref="D221:D235" name="Range2"/>
    <protectedRange sqref="D521:D524" name="Range1_4"/>
    <protectedRange sqref="D520" name="Range4"/>
    <protectedRange sqref="D591:D592" name="Range5"/>
    <protectedRange sqref="D593" name="Range5_1"/>
  </protectedRanges>
  <autoFilter ref="A42:G646" xr:uid="{00000000-0009-0000-0000-000007000000}">
    <filterColumn colId="0">
      <colorFilter dxfId="16"/>
    </filterColumn>
  </autoFilter>
  <customSheetViews>
    <customSheetView guid="{5A5334BF-4161-4474-AB11-E32AC1D8DA20}" scale="70" filter="1" showAutoFilter="1" topLeftCell="A93">
      <selection activeCell="D7" sqref="D7"/>
      <pageMargins left="0.7" right="0.7" top="0.75" bottom="0.75" header="0.3" footer="0.3"/>
      <pageSetup paperSize="9" scale="60" orientation="portrait"/>
      <headerFooter>
        <oddHeader>&amp;LChecklist No. 11&amp;CLaboratory &amp;RVersion- NHSRC /3.0</oddHeader>
        <oddFooter>Page &amp;P</oddFooter>
      </headerFooter>
      <autoFilter ref="A14:G582" xr:uid="{00000000-0000-0000-0000-000000000000}">
        <filterColumn colId="0">
          <colorFilter dxfId="15"/>
        </filterColumn>
      </autoFilter>
    </customSheetView>
  </customSheetViews>
  <mergeCells count="123">
    <mergeCell ref="B220:G220"/>
    <mergeCell ref="B598:G598"/>
    <mergeCell ref="B605:G605"/>
    <mergeCell ref="B34:I34"/>
    <mergeCell ref="B35:I35"/>
    <mergeCell ref="B36:I36"/>
    <mergeCell ref="B37:I37"/>
    <mergeCell ref="A38:I40"/>
    <mergeCell ref="B29:I29"/>
    <mergeCell ref="B30:I30"/>
    <mergeCell ref="B31:I31"/>
    <mergeCell ref="B32:I32"/>
    <mergeCell ref="B33:I33"/>
    <mergeCell ref="B70:G70"/>
    <mergeCell ref="A41:G41"/>
    <mergeCell ref="B43:G43"/>
    <mergeCell ref="B44:G44"/>
    <mergeCell ref="B64:G64"/>
    <mergeCell ref="B143:G143"/>
    <mergeCell ref="B237:G237"/>
    <mergeCell ref="B315:G315"/>
    <mergeCell ref="B250:G250"/>
    <mergeCell ref="B264:G264"/>
    <mergeCell ref="B274:G274"/>
    <mergeCell ref="B24:I24"/>
    <mergeCell ref="B25:I25"/>
    <mergeCell ref="B26:I26"/>
    <mergeCell ref="B27:I27"/>
    <mergeCell ref="B28:I28"/>
    <mergeCell ref="B19:I19"/>
    <mergeCell ref="B20:I20"/>
    <mergeCell ref="B21:I21"/>
    <mergeCell ref="B22:I22"/>
    <mergeCell ref="B23:I23"/>
    <mergeCell ref="A8:C8"/>
    <mergeCell ref="A1:I1"/>
    <mergeCell ref="A2:G2"/>
    <mergeCell ref="H2:I2"/>
    <mergeCell ref="A3:I3"/>
    <mergeCell ref="A4:B4"/>
    <mergeCell ref="C4:E4"/>
    <mergeCell ref="G4:I4"/>
    <mergeCell ref="A5:B5"/>
    <mergeCell ref="A7:I7"/>
    <mergeCell ref="D8:I8"/>
    <mergeCell ref="D9:I16"/>
    <mergeCell ref="A17:I17"/>
    <mergeCell ref="B18:I18"/>
    <mergeCell ref="C5:E5"/>
    <mergeCell ref="G5:I5"/>
    <mergeCell ref="A6:B6"/>
    <mergeCell ref="C6:E6"/>
    <mergeCell ref="G6:I6"/>
    <mergeCell ref="B203:G203"/>
    <mergeCell ref="B82:G82"/>
    <mergeCell ref="B95:G95"/>
    <mergeCell ref="B103:G103"/>
    <mergeCell ref="B106:G106"/>
    <mergeCell ref="B107:G107"/>
    <mergeCell ref="B155:G155"/>
    <mergeCell ref="B129:G129"/>
    <mergeCell ref="B135:G135"/>
    <mergeCell ref="B124:G124"/>
    <mergeCell ref="B118:G118"/>
    <mergeCell ref="B156:G156"/>
    <mergeCell ref="B172:G172"/>
    <mergeCell ref="B180:G180"/>
    <mergeCell ref="B187:G187"/>
    <mergeCell ref="B196:G196"/>
    <mergeCell ref="B285:G285"/>
    <mergeCell ref="B289:G289"/>
    <mergeCell ref="B293:G293"/>
    <mergeCell ref="B297:G297"/>
    <mergeCell ref="B300:G300"/>
    <mergeCell ref="B303:G303"/>
    <mergeCell ref="B307:G307"/>
    <mergeCell ref="B312:G312"/>
    <mergeCell ref="B238:G238"/>
    <mergeCell ref="B375:G375"/>
    <mergeCell ref="B316:G316"/>
    <mergeCell ref="B322:G322"/>
    <mergeCell ref="B325:G325"/>
    <mergeCell ref="B331:G331"/>
    <mergeCell ref="B338:G338"/>
    <mergeCell ref="B368:G368"/>
    <mergeCell ref="B341:G341"/>
    <mergeCell ref="B344:G344"/>
    <mergeCell ref="B350:G350"/>
    <mergeCell ref="B359:G359"/>
    <mergeCell ref="B364:G364"/>
    <mergeCell ref="B391:G391"/>
    <mergeCell ref="B402:G402"/>
    <mergeCell ref="B406:G406"/>
    <mergeCell ref="B411:G411"/>
    <mergeCell ref="B417:G417"/>
    <mergeCell ref="B416:G416"/>
    <mergeCell ref="B531:G531"/>
    <mergeCell ref="B424:G424"/>
    <mergeCell ref="B429:G429"/>
    <mergeCell ref="B435:G435"/>
    <mergeCell ref="B443:G443"/>
    <mergeCell ref="B450:G450"/>
    <mergeCell ref="B455:G455"/>
    <mergeCell ref="B466:G466"/>
    <mergeCell ref="B467:G467"/>
    <mergeCell ref="B476:G476"/>
    <mergeCell ref="B488:G488"/>
    <mergeCell ref="B494:G494"/>
    <mergeCell ref="B502:G502"/>
    <mergeCell ref="B513:G513"/>
    <mergeCell ref="B530:G530"/>
    <mergeCell ref="B643:G643"/>
    <mergeCell ref="B552:G552"/>
    <mergeCell ref="B579:G579"/>
    <mergeCell ref="B583:G583"/>
    <mergeCell ref="B589:G589"/>
    <mergeCell ref="B594:G594"/>
    <mergeCell ref="B616:G616"/>
    <mergeCell ref="B534:G534"/>
    <mergeCell ref="B617:G617"/>
    <mergeCell ref="B628:G628"/>
    <mergeCell ref="B636:G636"/>
    <mergeCell ref="B539:G539"/>
  </mergeCells>
  <dataValidations count="6">
    <dataValidation type="list" allowBlank="1" showInputMessage="1" showErrorMessage="1" sqref="D658:D1048576 D144:D219 D221:D513 D41:D142 D530:D588 D590 D594 D606:D648 D599:D604" xr:uid="{00000000-0002-0000-0700-000000000000}">
      <formula1>$A$658:$A$660</formula1>
    </dataValidation>
    <dataValidation type="list" allowBlank="1" showInputMessage="1" showErrorMessage="1" sqref="D514:D519" xr:uid="{CE8D30E7-02F0-49F8-89BC-7537D3D52FCB}">
      <formula1>$A$689:$A$691</formula1>
    </dataValidation>
    <dataValidation type="list" allowBlank="1" showInputMessage="1" showErrorMessage="1" sqref="D520:D529 D591:D593" xr:uid="{52138CAC-DCFD-4461-8D3C-5C4E11F0CE92}">
      <formula1>$A$690:$A$692</formula1>
    </dataValidation>
    <dataValidation type="list" allowBlank="1" showInputMessage="1" showErrorMessage="1" sqref="D589" xr:uid="{9D134C41-D2ED-4AF4-BA84-551F4C48D9DA}">
      <formula1>$A$735:$A$737</formula1>
    </dataValidation>
    <dataValidation type="list" allowBlank="1" showInputMessage="1" showErrorMessage="1" sqref="D595:D597" xr:uid="{6E5FC26D-D95B-4670-BEB5-8EFA9C5A13EA}">
      <formula1>$A$694:$A$696</formula1>
    </dataValidation>
    <dataValidation type="list" allowBlank="1" showInputMessage="1" showErrorMessage="1" sqref="D599:D604" xr:uid="{6456E45A-C592-4AB1-881E-6E4C3C32AE30}">
      <formula1>$A$676:$A$678</formula1>
    </dataValidation>
  </dataValidations>
  <pageMargins left="0.70866141732283472" right="0.70866141732283472" top="0.74803149606299213" bottom="0.74803149606299213" header="0.31496062992125984" footer="0.31496062992125984"/>
  <pageSetup paperSize="9" scale="55" orientation="portrait" r:id="rId1"/>
  <headerFooter>
    <oddHeader>&amp;LChecklist No. 13&amp;CLaboratory &amp;RVersion- NHSRC /3.0</oddHeader>
    <oddFooter>Page &amp;P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filterMode="1"/>
  <dimension ref="A1:I638"/>
  <sheetViews>
    <sheetView topLeftCell="A558" zoomScale="80" zoomScaleNormal="80" zoomScalePageLayoutView="60" workbookViewId="0">
      <selection activeCell="K570" sqref="K570"/>
    </sheetView>
  </sheetViews>
  <sheetFormatPr defaultColWidth="9.140625" defaultRowHeight="15"/>
  <cols>
    <col min="1" max="1" width="15.85546875" style="344" customWidth="1"/>
    <col min="2" max="2" width="36.7109375" style="8" customWidth="1"/>
    <col min="3" max="3" width="27.42578125" style="8" customWidth="1"/>
    <col min="4" max="4" width="10.140625" style="8" customWidth="1"/>
    <col min="5" max="5" width="10.5703125" style="9" customWidth="1"/>
    <col min="6" max="6" width="20.7109375" style="8" customWidth="1"/>
    <col min="7" max="7" width="22.7109375" style="8" customWidth="1"/>
    <col min="8" max="8" width="6.85546875" style="11" customWidth="1"/>
    <col min="9" max="9" width="6.5703125" style="11" customWidth="1"/>
    <col min="10" max="16384" width="9.140625" style="8"/>
  </cols>
  <sheetData>
    <row r="1" spans="1:9" ht="33.75">
      <c r="A1" s="725" t="s">
        <v>4733</v>
      </c>
      <c r="B1" s="726"/>
      <c r="C1" s="726"/>
      <c r="D1" s="726"/>
      <c r="E1" s="726"/>
      <c r="F1" s="726"/>
      <c r="G1" s="726"/>
      <c r="H1" s="839"/>
      <c r="I1" s="840"/>
    </row>
    <row r="2" spans="1:9" ht="33.75">
      <c r="A2" s="725" t="s">
        <v>3316</v>
      </c>
      <c r="B2" s="726"/>
      <c r="C2" s="726"/>
      <c r="D2" s="726"/>
      <c r="E2" s="726"/>
      <c r="F2" s="726"/>
      <c r="G2" s="726"/>
      <c r="H2" s="776">
        <v>9</v>
      </c>
      <c r="I2" s="777"/>
    </row>
    <row r="3" spans="1:9" ht="28.5">
      <c r="A3" s="731" t="s">
        <v>4735</v>
      </c>
      <c r="B3" s="731"/>
      <c r="C3" s="731"/>
      <c r="D3" s="731"/>
      <c r="E3" s="731"/>
      <c r="F3" s="731"/>
      <c r="G3" s="731"/>
      <c r="H3" s="841"/>
      <c r="I3" s="841"/>
    </row>
    <row r="4" spans="1:9" ht="42">
      <c r="A4" s="811" t="s">
        <v>4730</v>
      </c>
      <c r="B4" s="811"/>
      <c r="C4" s="741"/>
      <c r="D4" s="741"/>
      <c r="E4" s="741"/>
      <c r="F4" s="453" t="s">
        <v>4739</v>
      </c>
      <c r="G4" s="741"/>
      <c r="H4" s="842"/>
      <c r="I4" s="842"/>
    </row>
    <row r="5" spans="1:9" ht="42">
      <c r="A5" s="812" t="s">
        <v>4731</v>
      </c>
      <c r="B5" s="813"/>
      <c r="C5" s="814"/>
      <c r="D5" s="814"/>
      <c r="E5" s="814"/>
      <c r="F5" s="454" t="s">
        <v>4744</v>
      </c>
      <c r="G5" s="741"/>
      <c r="H5" s="842"/>
      <c r="I5" s="842"/>
    </row>
    <row r="6" spans="1:9" ht="63">
      <c r="A6" s="743" t="s">
        <v>4741</v>
      </c>
      <c r="B6" s="743"/>
      <c r="C6" s="744"/>
      <c r="D6" s="744"/>
      <c r="E6" s="744"/>
      <c r="F6" s="454" t="s">
        <v>4740</v>
      </c>
      <c r="G6" s="741"/>
      <c r="H6" s="842"/>
      <c r="I6" s="842"/>
    </row>
    <row r="7" spans="1:9" ht="33.75">
      <c r="A7" s="898" t="s">
        <v>3136</v>
      </c>
      <c r="B7" s="899"/>
      <c r="C7" s="899"/>
      <c r="D7" s="899"/>
      <c r="E7" s="899"/>
      <c r="F7" s="899"/>
      <c r="G7" s="899"/>
      <c r="H7" s="899"/>
      <c r="I7" s="899"/>
    </row>
    <row r="8" spans="1:9" ht="33.6" customHeight="1">
      <c r="A8" s="896" t="s">
        <v>43</v>
      </c>
      <c r="B8" s="896"/>
      <c r="C8" s="896"/>
      <c r="D8" s="882" t="s">
        <v>3135</v>
      </c>
      <c r="E8" s="882"/>
      <c r="F8" s="882"/>
      <c r="G8" s="882"/>
      <c r="H8" s="883"/>
      <c r="I8" s="883"/>
    </row>
    <row r="9" spans="1:9" ht="33.6" customHeight="1">
      <c r="A9" s="470" t="s">
        <v>42</v>
      </c>
      <c r="B9" s="472" t="s">
        <v>41</v>
      </c>
      <c r="C9" s="473">
        <f>'Radiology '!D608</f>
        <v>1</v>
      </c>
      <c r="D9" s="884">
        <f>D616</f>
        <v>1</v>
      </c>
      <c r="E9" s="885"/>
      <c r="F9" s="885"/>
      <c r="G9" s="885"/>
      <c r="H9" s="886"/>
      <c r="I9" s="887"/>
    </row>
    <row r="10" spans="1:9" ht="33.6" customHeight="1">
      <c r="A10" s="470" t="s">
        <v>40</v>
      </c>
      <c r="B10" s="472" t="s">
        <v>39</v>
      </c>
      <c r="C10" s="473">
        <f>'Radiology '!D609</f>
        <v>1</v>
      </c>
      <c r="D10" s="888"/>
      <c r="E10" s="889"/>
      <c r="F10" s="889"/>
      <c r="G10" s="889"/>
      <c r="H10" s="890"/>
      <c r="I10" s="891"/>
    </row>
    <row r="11" spans="1:9" ht="33.6" customHeight="1">
      <c r="A11" s="470" t="s">
        <v>38</v>
      </c>
      <c r="B11" s="472" t="s">
        <v>37</v>
      </c>
      <c r="C11" s="473">
        <f>'Radiology '!D610</f>
        <v>1</v>
      </c>
      <c r="D11" s="888"/>
      <c r="E11" s="889"/>
      <c r="F11" s="889"/>
      <c r="G11" s="889"/>
      <c r="H11" s="890"/>
      <c r="I11" s="891"/>
    </row>
    <row r="12" spans="1:9" ht="33.6" customHeight="1">
      <c r="A12" s="470" t="s">
        <v>36</v>
      </c>
      <c r="B12" s="472" t="s">
        <v>35</v>
      </c>
      <c r="C12" s="473">
        <f>'Radiology '!D611</f>
        <v>1</v>
      </c>
      <c r="D12" s="888"/>
      <c r="E12" s="889"/>
      <c r="F12" s="889"/>
      <c r="G12" s="889"/>
      <c r="H12" s="890"/>
      <c r="I12" s="891"/>
    </row>
    <row r="13" spans="1:9" ht="33.6" customHeight="1">
      <c r="A13" s="470" t="s">
        <v>34</v>
      </c>
      <c r="B13" s="476" t="s">
        <v>33</v>
      </c>
      <c r="C13" s="473">
        <f>'Radiology '!D612</f>
        <v>1</v>
      </c>
      <c r="D13" s="888"/>
      <c r="E13" s="889"/>
      <c r="F13" s="889"/>
      <c r="G13" s="889"/>
      <c r="H13" s="890"/>
      <c r="I13" s="891"/>
    </row>
    <row r="14" spans="1:9" ht="33.6" customHeight="1">
      <c r="A14" s="470" t="s">
        <v>31</v>
      </c>
      <c r="B14" s="472" t="s">
        <v>24</v>
      </c>
      <c r="C14" s="473">
        <f>'Radiology '!D613</f>
        <v>1</v>
      </c>
      <c r="D14" s="888"/>
      <c r="E14" s="889"/>
      <c r="F14" s="889"/>
      <c r="G14" s="889"/>
      <c r="H14" s="890"/>
      <c r="I14" s="891"/>
    </row>
    <row r="15" spans="1:9" ht="33.6" customHeight="1">
      <c r="A15" s="470" t="s">
        <v>30</v>
      </c>
      <c r="B15" s="472" t="s">
        <v>29</v>
      </c>
      <c r="C15" s="473">
        <f>'Radiology '!D614</f>
        <v>1</v>
      </c>
      <c r="D15" s="888"/>
      <c r="E15" s="889"/>
      <c r="F15" s="889"/>
      <c r="G15" s="889"/>
      <c r="H15" s="890"/>
      <c r="I15" s="891"/>
    </row>
    <row r="16" spans="1:9" ht="33.6" customHeight="1">
      <c r="A16" s="470" t="s">
        <v>28</v>
      </c>
      <c r="B16" s="472" t="s">
        <v>27</v>
      </c>
      <c r="C16" s="473">
        <f>'Radiology '!D615</f>
        <v>1</v>
      </c>
      <c r="D16" s="892"/>
      <c r="E16" s="893"/>
      <c r="F16" s="893"/>
      <c r="G16" s="893"/>
      <c r="H16" s="894"/>
      <c r="I16" s="895"/>
    </row>
    <row r="17" spans="1:9" ht="33.6" customHeight="1">
      <c r="A17" s="870"/>
      <c r="B17" s="871"/>
      <c r="C17" s="871"/>
      <c r="D17" s="871"/>
      <c r="E17" s="871"/>
      <c r="F17" s="871"/>
      <c r="G17" s="871"/>
      <c r="H17" s="872"/>
      <c r="I17" s="873"/>
    </row>
    <row r="18" spans="1:9" ht="33.6" customHeight="1">
      <c r="A18" s="459"/>
      <c r="B18" s="764" t="s">
        <v>4736</v>
      </c>
      <c r="C18" s="764"/>
      <c r="D18" s="764"/>
      <c r="E18" s="764"/>
      <c r="F18" s="764"/>
      <c r="G18" s="764"/>
      <c r="H18" s="897"/>
      <c r="I18" s="897"/>
    </row>
    <row r="19" spans="1:9" ht="33.6" customHeight="1">
      <c r="A19" s="460">
        <v>1</v>
      </c>
      <c r="B19" s="745"/>
      <c r="C19" s="745"/>
      <c r="D19" s="745"/>
      <c r="E19" s="745"/>
      <c r="F19" s="745"/>
      <c r="G19" s="745"/>
      <c r="H19" s="909"/>
      <c r="I19" s="909"/>
    </row>
    <row r="20" spans="1:9" ht="33.6" customHeight="1">
      <c r="A20" s="460">
        <v>2</v>
      </c>
      <c r="B20" s="745"/>
      <c r="C20" s="745"/>
      <c r="D20" s="745"/>
      <c r="E20" s="745"/>
      <c r="F20" s="745"/>
      <c r="G20" s="745"/>
      <c r="H20" s="909"/>
      <c r="I20" s="909"/>
    </row>
    <row r="21" spans="1:9" ht="33.6" customHeight="1">
      <c r="A21" s="460">
        <v>3</v>
      </c>
      <c r="B21" s="745"/>
      <c r="C21" s="745"/>
      <c r="D21" s="745"/>
      <c r="E21" s="745"/>
      <c r="F21" s="745"/>
      <c r="G21" s="745"/>
      <c r="H21" s="909"/>
      <c r="I21" s="909"/>
    </row>
    <row r="22" spans="1:9" ht="33.6" customHeight="1">
      <c r="A22" s="460">
        <v>4</v>
      </c>
      <c r="B22" s="745"/>
      <c r="C22" s="745"/>
      <c r="D22" s="745"/>
      <c r="E22" s="745"/>
      <c r="F22" s="745"/>
      <c r="G22" s="745"/>
      <c r="H22" s="909"/>
      <c r="I22" s="909"/>
    </row>
    <row r="23" spans="1:9" ht="33.6" customHeight="1">
      <c r="A23" s="460">
        <v>5</v>
      </c>
      <c r="B23" s="745"/>
      <c r="C23" s="745"/>
      <c r="D23" s="745"/>
      <c r="E23" s="745"/>
      <c r="F23" s="745"/>
      <c r="G23" s="745"/>
      <c r="H23" s="909"/>
      <c r="I23" s="909"/>
    </row>
    <row r="24" spans="1:9" ht="33.6" customHeight="1">
      <c r="A24" s="459"/>
      <c r="B24" s="767" t="s">
        <v>4738</v>
      </c>
      <c r="C24" s="768"/>
      <c r="D24" s="768"/>
      <c r="E24" s="768"/>
      <c r="F24" s="768"/>
      <c r="G24" s="768"/>
      <c r="H24" s="868"/>
      <c r="I24" s="869"/>
    </row>
    <row r="25" spans="1:9" ht="33.6" customHeight="1">
      <c r="A25" s="460">
        <v>1</v>
      </c>
      <c r="B25" s="745"/>
      <c r="C25" s="745"/>
      <c r="D25" s="745"/>
      <c r="E25" s="745"/>
      <c r="F25" s="745"/>
      <c r="G25" s="745"/>
      <c r="H25" s="909"/>
      <c r="I25" s="909"/>
    </row>
    <row r="26" spans="1:9" ht="33.6" customHeight="1">
      <c r="A26" s="460">
        <v>2</v>
      </c>
      <c r="B26" s="745"/>
      <c r="C26" s="745"/>
      <c r="D26" s="745"/>
      <c r="E26" s="745"/>
      <c r="F26" s="745"/>
      <c r="G26" s="745"/>
      <c r="H26" s="909"/>
      <c r="I26" s="909"/>
    </row>
    <row r="27" spans="1:9" ht="33.6" customHeight="1">
      <c r="A27" s="460">
        <v>3</v>
      </c>
      <c r="B27" s="745"/>
      <c r="C27" s="745"/>
      <c r="D27" s="745"/>
      <c r="E27" s="745"/>
      <c r="F27" s="745"/>
      <c r="G27" s="745"/>
      <c r="H27" s="909"/>
      <c r="I27" s="909"/>
    </row>
    <row r="28" spans="1:9" ht="33.6" customHeight="1">
      <c r="A28" s="460">
        <v>4</v>
      </c>
      <c r="B28" s="794"/>
      <c r="C28" s="795"/>
      <c r="D28" s="795"/>
      <c r="E28" s="795"/>
      <c r="F28" s="795"/>
      <c r="G28" s="795"/>
      <c r="H28" s="855"/>
      <c r="I28" s="856"/>
    </row>
    <row r="29" spans="1:9" ht="33.6" customHeight="1">
      <c r="A29" s="460">
        <v>5</v>
      </c>
      <c r="B29" s="794"/>
      <c r="C29" s="795"/>
      <c r="D29" s="795"/>
      <c r="E29" s="795"/>
      <c r="F29" s="795"/>
      <c r="G29" s="795"/>
      <c r="H29" s="855"/>
      <c r="I29" s="856"/>
    </row>
    <row r="30" spans="1:9" ht="33.6" customHeight="1">
      <c r="A30" s="459"/>
      <c r="B30" s="764" t="s">
        <v>4737</v>
      </c>
      <c r="C30" s="764"/>
      <c r="D30" s="764"/>
      <c r="E30" s="764"/>
      <c r="F30" s="764"/>
      <c r="G30" s="764"/>
      <c r="H30" s="897"/>
      <c r="I30" s="897"/>
    </row>
    <row r="31" spans="1:9" ht="33.6" customHeight="1">
      <c r="A31" s="460">
        <v>1</v>
      </c>
      <c r="B31" s="745"/>
      <c r="C31" s="745"/>
      <c r="D31" s="745"/>
      <c r="E31" s="745"/>
      <c r="F31" s="745"/>
      <c r="G31" s="745"/>
      <c r="H31" s="909"/>
      <c r="I31" s="909"/>
    </row>
    <row r="32" spans="1:9" ht="33.6" customHeight="1">
      <c r="A32" s="460">
        <v>2</v>
      </c>
      <c r="B32" s="745"/>
      <c r="C32" s="745"/>
      <c r="D32" s="745"/>
      <c r="E32" s="745"/>
      <c r="F32" s="745"/>
      <c r="G32" s="745"/>
      <c r="H32" s="909"/>
      <c r="I32" s="909"/>
    </row>
    <row r="33" spans="1:9" ht="33.6" customHeight="1">
      <c r="A33" s="460">
        <v>3</v>
      </c>
      <c r="B33" s="745"/>
      <c r="C33" s="745"/>
      <c r="D33" s="745"/>
      <c r="E33" s="745"/>
      <c r="F33" s="745"/>
      <c r="G33" s="745"/>
      <c r="H33" s="909"/>
      <c r="I33" s="909"/>
    </row>
    <row r="34" spans="1:9" ht="33.6" customHeight="1">
      <c r="A34" s="460">
        <v>4</v>
      </c>
      <c r="B34" s="745"/>
      <c r="C34" s="745"/>
      <c r="D34" s="745"/>
      <c r="E34" s="745"/>
      <c r="F34" s="745"/>
      <c r="G34" s="745"/>
      <c r="H34" s="909"/>
      <c r="I34" s="909"/>
    </row>
    <row r="35" spans="1:9" ht="33.6" customHeight="1">
      <c r="A35" s="460">
        <v>5</v>
      </c>
      <c r="B35" s="794"/>
      <c r="C35" s="795"/>
      <c r="D35" s="795"/>
      <c r="E35" s="795"/>
      <c r="F35" s="795"/>
      <c r="G35" s="795"/>
      <c r="H35" s="855"/>
      <c r="I35" s="856"/>
    </row>
    <row r="36" spans="1:9" ht="33.6" customHeight="1">
      <c r="A36" s="459"/>
      <c r="B36" s="860" t="s">
        <v>4742</v>
      </c>
      <c r="C36" s="861"/>
      <c r="D36" s="861"/>
      <c r="E36" s="861"/>
      <c r="F36" s="861"/>
      <c r="G36" s="861"/>
      <c r="H36" s="862"/>
      <c r="I36" s="863"/>
    </row>
    <row r="37" spans="1:9" ht="33.6" customHeight="1">
      <c r="A37" s="459"/>
      <c r="B37" s="747" t="s">
        <v>4743</v>
      </c>
      <c r="C37" s="747"/>
      <c r="D37" s="747"/>
      <c r="E37" s="747"/>
      <c r="F37" s="747"/>
      <c r="G37" s="747"/>
      <c r="H37" s="910"/>
      <c r="I37" s="910"/>
    </row>
    <row r="38" spans="1:9" ht="33.6" customHeight="1">
      <c r="A38" s="772"/>
      <c r="B38" s="772"/>
      <c r="C38" s="772"/>
      <c r="D38" s="772"/>
      <c r="E38" s="772"/>
      <c r="F38" s="772"/>
      <c r="G38" s="772"/>
      <c r="H38" s="854"/>
      <c r="I38" s="854"/>
    </row>
    <row r="39" spans="1:9" ht="33.6" customHeight="1">
      <c r="A39" s="772"/>
      <c r="B39" s="772"/>
      <c r="C39" s="772"/>
      <c r="D39" s="772"/>
      <c r="E39" s="772"/>
      <c r="F39" s="772"/>
      <c r="G39" s="772"/>
      <c r="H39" s="854"/>
      <c r="I39" s="854"/>
    </row>
    <row r="40" spans="1:9">
      <c r="A40" s="772"/>
      <c r="B40" s="772"/>
      <c r="C40" s="772"/>
      <c r="D40" s="772"/>
      <c r="E40" s="772"/>
      <c r="F40" s="772"/>
      <c r="G40" s="772"/>
      <c r="H40" s="854"/>
      <c r="I40" s="854"/>
    </row>
    <row r="41" spans="1:9" ht="60">
      <c r="A41" s="361" t="s">
        <v>2093</v>
      </c>
      <c r="B41" s="358" t="s">
        <v>1908</v>
      </c>
      <c r="C41" s="350" t="s">
        <v>2391</v>
      </c>
      <c r="D41" s="350" t="s">
        <v>2408</v>
      </c>
      <c r="E41" s="351" t="s">
        <v>1434</v>
      </c>
      <c r="F41" s="350" t="s">
        <v>1653</v>
      </c>
      <c r="G41" s="350" t="s">
        <v>1432</v>
      </c>
    </row>
    <row r="42" spans="1:9" ht="21">
      <c r="A42" s="109"/>
      <c r="B42" s="908" t="s">
        <v>1430</v>
      </c>
      <c r="C42" s="878"/>
      <c r="D42" s="878"/>
      <c r="E42" s="878"/>
      <c r="F42" s="878"/>
      <c r="G42" s="904"/>
      <c r="H42" s="11">
        <f>H43+H63+H69</f>
        <v>14</v>
      </c>
      <c r="I42" s="11">
        <f>I43+I63+I69</f>
        <v>14</v>
      </c>
    </row>
    <row r="43" spans="1:9" ht="40.15" customHeight="1">
      <c r="A43" s="332" t="s">
        <v>1429</v>
      </c>
      <c r="B43" s="879" t="s">
        <v>1428</v>
      </c>
      <c r="C43" s="880"/>
      <c r="D43" s="880"/>
      <c r="E43" s="880"/>
      <c r="F43" s="880"/>
      <c r="G43" s="881"/>
      <c r="H43" s="11">
        <f>SUM(D57:D58)</f>
        <v>4</v>
      </c>
      <c r="I43" s="11">
        <f>COUNT(D57:D58)*2</f>
        <v>4</v>
      </c>
    </row>
    <row r="44" spans="1:9" ht="31.5" hidden="1">
      <c r="A44" s="20" t="s">
        <v>1427</v>
      </c>
      <c r="B44" s="28" t="s">
        <v>1426</v>
      </c>
      <c r="C44" s="24"/>
      <c r="D44" s="24"/>
      <c r="E44" s="25"/>
      <c r="F44" s="24"/>
      <c r="G44" s="24"/>
      <c r="H44" s="8"/>
      <c r="I44" s="8"/>
    </row>
    <row r="45" spans="1:9" ht="31.5" hidden="1">
      <c r="A45" s="20" t="s">
        <v>1423</v>
      </c>
      <c r="B45" s="28" t="s">
        <v>1422</v>
      </c>
      <c r="C45" s="24"/>
      <c r="D45" s="24"/>
      <c r="E45" s="25"/>
      <c r="F45" s="24"/>
      <c r="G45" s="24"/>
      <c r="H45" s="8"/>
      <c r="I45" s="8"/>
    </row>
    <row r="46" spans="1:9" ht="31.5" hidden="1">
      <c r="A46" s="20" t="s">
        <v>1419</v>
      </c>
      <c r="B46" s="28" t="s">
        <v>1418</v>
      </c>
      <c r="C46" s="24"/>
      <c r="D46" s="24"/>
      <c r="E46" s="25"/>
      <c r="F46" s="24"/>
      <c r="G46" s="24"/>
      <c r="H46" s="8"/>
      <c r="I46" s="8"/>
    </row>
    <row r="47" spans="1:9" ht="31.5" hidden="1">
      <c r="A47" s="20" t="s">
        <v>1415</v>
      </c>
      <c r="B47" s="28" t="s">
        <v>1414</v>
      </c>
      <c r="C47" s="24"/>
      <c r="D47" s="24"/>
      <c r="E47" s="25"/>
      <c r="F47" s="24"/>
      <c r="G47" s="24"/>
      <c r="H47" s="8"/>
      <c r="I47" s="8"/>
    </row>
    <row r="48" spans="1:9" ht="31.5" hidden="1">
      <c r="A48" s="20" t="s">
        <v>1411</v>
      </c>
      <c r="B48" s="28" t="s">
        <v>1410</v>
      </c>
      <c r="C48" s="24"/>
      <c r="D48" s="24"/>
      <c r="E48" s="25"/>
      <c r="F48" s="24"/>
      <c r="G48" s="24"/>
      <c r="H48" s="8"/>
      <c r="I48" s="8"/>
    </row>
    <row r="49" spans="1:9" ht="15.75" hidden="1">
      <c r="A49" s="20" t="s">
        <v>1407</v>
      </c>
      <c r="B49" s="28" t="s">
        <v>1406</v>
      </c>
      <c r="C49" s="24"/>
      <c r="D49" s="24"/>
      <c r="E49" s="25"/>
      <c r="F49" s="24"/>
      <c r="G49" s="24"/>
      <c r="H49" s="8"/>
      <c r="I49" s="8"/>
    </row>
    <row r="50" spans="1:9" ht="31.5" hidden="1">
      <c r="A50" s="20" t="s">
        <v>1401</v>
      </c>
      <c r="B50" s="28" t="s">
        <v>1400</v>
      </c>
      <c r="C50" s="24"/>
      <c r="D50" s="24"/>
      <c r="E50" s="25"/>
      <c r="F50" s="24"/>
      <c r="G50" s="24"/>
      <c r="H50" s="8"/>
      <c r="I50" s="8"/>
    </row>
    <row r="51" spans="1:9" ht="31.5" hidden="1">
      <c r="A51" s="20" t="s">
        <v>1395</v>
      </c>
      <c r="B51" s="28" t="s">
        <v>1394</v>
      </c>
      <c r="C51" s="24"/>
      <c r="D51" s="24"/>
      <c r="E51" s="25"/>
      <c r="F51" s="24"/>
      <c r="G51" s="24"/>
      <c r="H51" s="8"/>
      <c r="I51" s="8"/>
    </row>
    <row r="52" spans="1:9" ht="31.5" hidden="1">
      <c r="A52" s="20" t="s">
        <v>1392</v>
      </c>
      <c r="B52" s="28" t="s">
        <v>1391</v>
      </c>
      <c r="C52" s="24"/>
      <c r="D52" s="24"/>
      <c r="E52" s="25"/>
      <c r="F52" s="24"/>
      <c r="G52" s="24"/>
      <c r="H52" s="8"/>
      <c r="I52" s="8"/>
    </row>
    <row r="53" spans="1:9" ht="31.5" hidden="1">
      <c r="A53" s="20" t="s">
        <v>1389</v>
      </c>
      <c r="B53" s="28" t="s">
        <v>1388</v>
      </c>
      <c r="C53" s="24"/>
      <c r="D53" s="24"/>
      <c r="E53" s="25"/>
      <c r="F53" s="24"/>
      <c r="G53" s="24"/>
      <c r="H53" s="8"/>
      <c r="I53" s="8"/>
    </row>
    <row r="54" spans="1:9" ht="15.75" hidden="1">
      <c r="A54" s="20" t="s">
        <v>1383</v>
      </c>
      <c r="B54" s="28" t="s">
        <v>1382</v>
      </c>
      <c r="C54" s="24"/>
      <c r="D54" s="24"/>
      <c r="E54" s="25"/>
      <c r="F54" s="24"/>
      <c r="G54" s="24"/>
      <c r="H54" s="8"/>
      <c r="I54" s="8"/>
    </row>
    <row r="55" spans="1:9" ht="31.5" hidden="1">
      <c r="A55" s="20" t="s">
        <v>1379</v>
      </c>
      <c r="B55" s="28" t="s">
        <v>1378</v>
      </c>
      <c r="C55" s="24"/>
      <c r="D55" s="24"/>
      <c r="E55" s="25"/>
      <c r="F55" s="24"/>
      <c r="G55" s="24"/>
      <c r="H55" s="8"/>
      <c r="I55" s="8"/>
    </row>
    <row r="56" spans="1:9" ht="31.5" hidden="1">
      <c r="A56" s="20" t="s">
        <v>1375</v>
      </c>
      <c r="B56" s="28" t="s">
        <v>1374</v>
      </c>
      <c r="C56" s="24"/>
      <c r="D56" s="24"/>
      <c r="E56" s="25"/>
      <c r="F56" s="24"/>
      <c r="G56" s="24"/>
      <c r="H56" s="8"/>
      <c r="I56" s="8"/>
    </row>
    <row r="57" spans="1:9" ht="45">
      <c r="A57" s="18" t="s">
        <v>1370</v>
      </c>
      <c r="B57" s="28" t="s">
        <v>1369</v>
      </c>
      <c r="C57" s="35" t="s">
        <v>3315</v>
      </c>
      <c r="D57" s="23">
        <v>2</v>
      </c>
      <c r="E57" s="25" t="s">
        <v>106</v>
      </c>
      <c r="F57" s="24"/>
      <c r="G57" s="23"/>
    </row>
    <row r="58" spans="1:9" ht="45">
      <c r="A58" s="18"/>
      <c r="B58" s="28"/>
      <c r="C58" s="35" t="s">
        <v>3314</v>
      </c>
      <c r="D58" s="23">
        <v>2</v>
      </c>
      <c r="E58" s="25" t="s">
        <v>106</v>
      </c>
      <c r="F58" s="24"/>
      <c r="G58" s="23"/>
    </row>
    <row r="59" spans="1:9" ht="30" hidden="1" customHeight="1">
      <c r="A59" s="20" t="s">
        <v>1367</v>
      </c>
      <c r="B59" s="28" t="s">
        <v>1366</v>
      </c>
      <c r="C59" s="24"/>
      <c r="D59" s="24"/>
      <c r="E59" s="25"/>
      <c r="F59" s="24"/>
      <c r="G59" s="24"/>
      <c r="H59" s="8"/>
      <c r="I59" s="8"/>
    </row>
    <row r="60" spans="1:9" ht="31.5" hidden="1">
      <c r="A60" s="20" t="s">
        <v>1358</v>
      </c>
      <c r="B60" s="28" t="s">
        <v>1357</v>
      </c>
      <c r="C60" s="24"/>
      <c r="D60" s="24"/>
      <c r="E60" s="25"/>
      <c r="F60" s="24"/>
      <c r="G60" s="24"/>
      <c r="H60" s="8"/>
      <c r="I60" s="8"/>
    </row>
    <row r="61" spans="1:9" ht="31.5" hidden="1">
      <c r="A61" s="20" t="s">
        <v>1356</v>
      </c>
      <c r="B61" s="28" t="s">
        <v>1355</v>
      </c>
      <c r="C61" s="24"/>
      <c r="D61" s="24"/>
      <c r="E61" s="25"/>
      <c r="F61" s="24"/>
      <c r="G61" s="24"/>
      <c r="H61" s="8"/>
      <c r="I61" s="8"/>
    </row>
    <row r="62" spans="1:9" ht="31.5" hidden="1">
      <c r="A62" s="20" t="s">
        <v>1354</v>
      </c>
      <c r="B62" s="28" t="s">
        <v>1353</v>
      </c>
      <c r="C62" s="24"/>
      <c r="D62" s="24"/>
      <c r="E62" s="25"/>
      <c r="F62" s="24"/>
      <c r="G62" s="24"/>
      <c r="H62" s="8"/>
      <c r="I62" s="8"/>
    </row>
    <row r="63" spans="1:9" ht="40.15" hidden="1" customHeight="1">
      <c r="A63" s="333" t="s">
        <v>1352</v>
      </c>
      <c r="B63" s="879" t="s">
        <v>1351</v>
      </c>
      <c r="C63" s="880"/>
      <c r="D63" s="880"/>
      <c r="E63" s="880"/>
      <c r="F63" s="880"/>
      <c r="G63" s="881"/>
      <c r="H63" s="11">
        <f>SUM(D65)</f>
        <v>0</v>
      </c>
      <c r="I63" s="11">
        <f>COUNT(D65)*2</f>
        <v>0</v>
      </c>
    </row>
    <row r="64" spans="1:9" ht="31.5" hidden="1">
      <c r="A64" s="20" t="s">
        <v>1350</v>
      </c>
      <c r="B64" s="37" t="s">
        <v>1349</v>
      </c>
      <c r="C64" s="24"/>
      <c r="D64" s="24"/>
      <c r="E64" s="25"/>
      <c r="F64" s="24"/>
      <c r="G64" s="24"/>
      <c r="H64" s="8"/>
      <c r="I64" s="8"/>
    </row>
    <row r="65" spans="1:9" ht="31.5" hidden="1">
      <c r="A65" s="20" t="s">
        <v>1348</v>
      </c>
      <c r="B65" s="37" t="s">
        <v>1347</v>
      </c>
      <c r="C65" s="16" t="s">
        <v>3313</v>
      </c>
      <c r="D65" s="23"/>
      <c r="E65" s="25" t="s">
        <v>110</v>
      </c>
      <c r="F65" s="24"/>
      <c r="G65" s="23"/>
    </row>
    <row r="66" spans="1:9" ht="31.5" hidden="1">
      <c r="A66" s="20" t="s">
        <v>1345</v>
      </c>
      <c r="B66" s="37" t="s">
        <v>1344</v>
      </c>
      <c r="C66" s="24"/>
      <c r="D66" s="24"/>
      <c r="E66" s="25"/>
      <c r="F66" s="24"/>
      <c r="G66" s="24"/>
      <c r="H66" s="8"/>
      <c r="I66" s="8"/>
    </row>
    <row r="67" spans="1:9" ht="31.5" hidden="1">
      <c r="A67" s="20" t="s">
        <v>1342</v>
      </c>
      <c r="B67" s="37" t="s">
        <v>1341</v>
      </c>
      <c r="C67" s="24"/>
      <c r="D67" s="24"/>
      <c r="E67" s="25"/>
      <c r="F67" s="24"/>
      <c r="G67" s="24"/>
      <c r="H67" s="8"/>
      <c r="I67" s="8"/>
    </row>
    <row r="68" spans="1:9" ht="31.5" hidden="1">
      <c r="A68" s="20" t="s">
        <v>1339</v>
      </c>
      <c r="B68" s="37" t="s">
        <v>1338</v>
      </c>
      <c r="C68" s="24"/>
      <c r="D68" s="24"/>
      <c r="E68" s="25"/>
      <c r="F68" s="24"/>
      <c r="G68" s="24"/>
      <c r="H68" s="8"/>
      <c r="I68" s="8"/>
    </row>
    <row r="69" spans="1:9" ht="40.15" customHeight="1">
      <c r="A69" s="332" t="s">
        <v>1336</v>
      </c>
      <c r="B69" s="879" t="s">
        <v>1335</v>
      </c>
      <c r="C69" s="880"/>
      <c r="D69" s="880"/>
      <c r="E69" s="880"/>
      <c r="F69" s="880"/>
      <c r="G69" s="881"/>
      <c r="H69" s="11">
        <f>SUM(D70:D74)</f>
        <v>10</v>
      </c>
      <c r="I69" s="11">
        <f>COUNT(D70:D74)*2</f>
        <v>10</v>
      </c>
    </row>
    <row r="70" spans="1:9" ht="45">
      <c r="A70" s="18" t="s">
        <v>1334</v>
      </c>
      <c r="B70" s="37" t="s">
        <v>1333</v>
      </c>
      <c r="C70" s="21" t="s">
        <v>3312</v>
      </c>
      <c r="D70" s="58">
        <v>2</v>
      </c>
      <c r="E70" s="13" t="s">
        <v>110</v>
      </c>
      <c r="F70" s="92" t="s">
        <v>3311</v>
      </c>
      <c r="G70" s="23"/>
    </row>
    <row r="71" spans="1:9" ht="75">
      <c r="A71" s="18"/>
      <c r="B71" s="37"/>
      <c r="C71" s="21" t="s">
        <v>3310</v>
      </c>
      <c r="D71" s="58">
        <v>2</v>
      </c>
      <c r="E71" s="13" t="s">
        <v>110</v>
      </c>
      <c r="F71" s="35" t="s">
        <v>3309</v>
      </c>
      <c r="G71" s="23"/>
    </row>
    <row r="72" spans="1:9" ht="30">
      <c r="A72" s="18"/>
      <c r="B72" s="37"/>
      <c r="C72" s="21" t="s">
        <v>3308</v>
      </c>
      <c r="D72" s="58">
        <v>2</v>
      </c>
      <c r="E72" s="13" t="s">
        <v>110</v>
      </c>
      <c r="F72" s="21" t="s">
        <v>3307</v>
      </c>
      <c r="G72" s="23"/>
    </row>
    <row r="73" spans="1:9" ht="60">
      <c r="A73" s="18"/>
      <c r="B73" s="37"/>
      <c r="C73" s="65" t="s">
        <v>3306</v>
      </c>
      <c r="D73" s="58">
        <v>2</v>
      </c>
      <c r="E73" s="13" t="s">
        <v>110</v>
      </c>
      <c r="F73" s="21" t="s">
        <v>3305</v>
      </c>
      <c r="G73" s="23">
        <v>342342</v>
      </c>
    </row>
    <row r="74" spans="1:9" ht="36.75" customHeight="1">
      <c r="A74" s="18"/>
      <c r="B74" s="37"/>
      <c r="C74" s="21" t="s">
        <v>3304</v>
      </c>
      <c r="D74" s="58">
        <v>2</v>
      </c>
      <c r="E74" s="13" t="s">
        <v>110</v>
      </c>
      <c r="F74" s="12"/>
      <c r="G74" s="23"/>
    </row>
    <row r="75" spans="1:9" ht="31.5" hidden="1">
      <c r="A75" s="20" t="s">
        <v>1332</v>
      </c>
      <c r="B75" s="37" t="s">
        <v>1331</v>
      </c>
      <c r="D75" s="21"/>
      <c r="E75" s="13"/>
      <c r="F75" s="12"/>
      <c r="G75" s="24"/>
      <c r="H75" s="8"/>
      <c r="I75" s="8"/>
    </row>
    <row r="76" spans="1:9" ht="31.5" hidden="1">
      <c r="A76" s="20" t="s">
        <v>1329</v>
      </c>
      <c r="B76" s="37" t="s">
        <v>1328</v>
      </c>
      <c r="C76" s="24"/>
      <c r="D76" s="24"/>
      <c r="E76" s="25"/>
      <c r="F76" s="24"/>
      <c r="G76" s="24"/>
      <c r="H76" s="8"/>
      <c r="I76" s="8"/>
    </row>
    <row r="77" spans="1:9" ht="40.15" hidden="1" customHeight="1">
      <c r="A77" s="333" t="s">
        <v>1325</v>
      </c>
      <c r="B77" s="879" t="s">
        <v>1324</v>
      </c>
      <c r="C77" s="880"/>
      <c r="D77" s="880"/>
      <c r="E77" s="880"/>
      <c r="F77" s="880"/>
      <c r="G77" s="881"/>
    </row>
    <row r="78" spans="1:9" ht="47.25" hidden="1">
      <c r="A78" s="20" t="s">
        <v>1323</v>
      </c>
      <c r="B78" s="28" t="s">
        <v>1322</v>
      </c>
      <c r="C78" s="24"/>
      <c r="D78" s="24"/>
      <c r="E78" s="25"/>
      <c r="F78" s="24"/>
      <c r="G78" s="24"/>
      <c r="H78" s="8"/>
      <c r="I78" s="8"/>
    </row>
    <row r="79" spans="1:9" ht="47.25" hidden="1">
      <c r="A79" s="20" t="s">
        <v>1319</v>
      </c>
      <c r="B79" s="28" t="s">
        <v>1318</v>
      </c>
      <c r="C79" s="24"/>
      <c r="D79" s="24"/>
      <c r="E79" s="25"/>
      <c r="F79" s="24"/>
      <c r="G79" s="24"/>
      <c r="H79" s="8"/>
      <c r="I79" s="8"/>
    </row>
    <row r="80" spans="1:9" ht="47.25" hidden="1">
      <c r="A80" s="20" t="s">
        <v>1316</v>
      </c>
      <c r="B80" s="28" t="s">
        <v>1315</v>
      </c>
      <c r="C80" s="24"/>
      <c r="D80" s="24"/>
      <c r="E80" s="25"/>
      <c r="F80" s="24"/>
      <c r="G80" s="24"/>
      <c r="H80" s="8"/>
      <c r="I80" s="8"/>
    </row>
    <row r="81" spans="1:9" ht="47.25" hidden="1">
      <c r="A81" s="20" t="s">
        <v>1313</v>
      </c>
      <c r="B81" s="28" t="s">
        <v>1312</v>
      </c>
      <c r="C81" s="24"/>
      <c r="D81" s="24"/>
      <c r="E81" s="25"/>
      <c r="F81" s="24"/>
      <c r="G81" s="24"/>
      <c r="H81" s="8"/>
      <c r="I81" s="8"/>
    </row>
    <row r="82" spans="1:9" ht="63" hidden="1">
      <c r="A82" s="20" t="s">
        <v>1306</v>
      </c>
      <c r="B82" s="28" t="s">
        <v>1305</v>
      </c>
      <c r="C82" s="24"/>
      <c r="D82" s="24"/>
      <c r="E82" s="25"/>
      <c r="F82" s="24"/>
      <c r="G82" s="24"/>
      <c r="H82" s="8"/>
      <c r="I82" s="8"/>
    </row>
    <row r="83" spans="1:9" ht="47.25" hidden="1">
      <c r="A83" s="20" t="s">
        <v>1300</v>
      </c>
      <c r="B83" s="28" t="s">
        <v>1299</v>
      </c>
      <c r="C83" s="24"/>
      <c r="D83" s="24"/>
      <c r="E83" s="25"/>
      <c r="F83" s="24"/>
      <c r="G83" s="24"/>
      <c r="H83" s="8"/>
      <c r="I83" s="8"/>
    </row>
    <row r="84" spans="1:9" ht="47.25" hidden="1">
      <c r="A84" s="20" t="s">
        <v>1297</v>
      </c>
      <c r="B84" s="28" t="s">
        <v>1296</v>
      </c>
      <c r="C84" s="24"/>
      <c r="D84" s="24"/>
      <c r="E84" s="25"/>
      <c r="F84" s="24"/>
      <c r="G84" s="24"/>
      <c r="H84" s="8"/>
      <c r="I84" s="8"/>
    </row>
    <row r="85" spans="1:9" ht="78.75" hidden="1">
      <c r="A85" s="20" t="s">
        <v>1294</v>
      </c>
      <c r="B85" s="28" t="s">
        <v>1293</v>
      </c>
      <c r="C85" s="141"/>
      <c r="D85" s="24"/>
      <c r="E85" s="25"/>
      <c r="F85" s="141"/>
      <c r="G85" s="24"/>
      <c r="H85" s="8"/>
      <c r="I85" s="8"/>
    </row>
    <row r="86" spans="1:9" ht="47.25" hidden="1">
      <c r="A86" s="20" t="s">
        <v>1291</v>
      </c>
      <c r="B86" s="28" t="s">
        <v>1290</v>
      </c>
      <c r="C86" s="141"/>
      <c r="D86" s="24"/>
      <c r="E86" s="25"/>
      <c r="F86" s="141"/>
      <c r="G86" s="24"/>
      <c r="H86" s="8"/>
      <c r="I86" s="8"/>
    </row>
    <row r="87" spans="1:9" ht="47.25" hidden="1">
      <c r="A87" s="20" t="s">
        <v>1289</v>
      </c>
      <c r="B87" s="28" t="s">
        <v>1288</v>
      </c>
      <c r="C87" s="141"/>
      <c r="D87" s="24"/>
      <c r="E87" s="25"/>
      <c r="F87" s="141"/>
      <c r="G87" s="24"/>
      <c r="H87" s="8"/>
      <c r="I87" s="8"/>
    </row>
    <row r="88" spans="1:9" ht="30" hidden="1">
      <c r="A88" s="20" t="s">
        <v>1286</v>
      </c>
      <c r="B88" s="22" t="s">
        <v>1285</v>
      </c>
      <c r="C88" s="141"/>
      <c r="D88" s="24"/>
      <c r="E88" s="25"/>
      <c r="F88" s="141"/>
      <c r="G88" s="24"/>
      <c r="H88" s="8"/>
      <c r="I88" s="8"/>
    </row>
    <row r="89" spans="1:9" ht="18.75" hidden="1">
      <c r="A89" s="333" t="s">
        <v>1283</v>
      </c>
      <c r="B89" s="879" t="s">
        <v>1282</v>
      </c>
      <c r="C89" s="880"/>
      <c r="D89" s="880"/>
      <c r="E89" s="880"/>
      <c r="F89" s="880"/>
      <c r="G89" s="881"/>
    </row>
    <row r="90" spans="1:9" ht="15.75" hidden="1">
      <c r="A90" s="20" t="s">
        <v>1281</v>
      </c>
      <c r="B90" s="30" t="s">
        <v>1280</v>
      </c>
      <c r="C90" s="24"/>
      <c r="D90" s="24"/>
      <c r="E90" s="25"/>
      <c r="F90" s="24"/>
      <c r="G90" s="24"/>
      <c r="H90" s="8"/>
      <c r="I90" s="8"/>
    </row>
    <row r="91" spans="1:9" ht="15.75" hidden="1">
      <c r="A91" s="20" t="s">
        <v>1279</v>
      </c>
      <c r="B91" s="30" t="s">
        <v>1278</v>
      </c>
      <c r="C91" s="24"/>
      <c r="D91" s="24"/>
      <c r="E91" s="25"/>
      <c r="F91" s="24"/>
      <c r="G91" s="24"/>
      <c r="H91" s="8"/>
      <c r="I91" s="8"/>
    </row>
    <row r="92" spans="1:9" ht="15.75" hidden="1">
      <c r="A92" s="20" t="s">
        <v>1277</v>
      </c>
      <c r="B92" s="30" t="s">
        <v>1276</v>
      </c>
      <c r="C92" s="24"/>
      <c r="D92" s="24"/>
      <c r="E92" s="25"/>
      <c r="F92" s="24"/>
      <c r="G92" s="24"/>
      <c r="H92" s="8"/>
      <c r="I92" s="8"/>
    </row>
    <row r="93" spans="1:9" ht="31.5" hidden="1">
      <c r="A93" s="20" t="s">
        <v>1275</v>
      </c>
      <c r="B93" s="30" t="s">
        <v>1274</v>
      </c>
      <c r="C93" s="24"/>
      <c r="D93" s="24"/>
      <c r="E93" s="25"/>
      <c r="F93" s="24"/>
      <c r="G93" s="24"/>
      <c r="H93" s="8"/>
      <c r="I93" s="8"/>
    </row>
    <row r="94" spans="1:9" ht="31.5" hidden="1">
      <c r="A94" s="20" t="s">
        <v>1273</v>
      </c>
      <c r="B94" s="30" t="s">
        <v>1272</v>
      </c>
      <c r="C94" s="24"/>
      <c r="D94" s="24"/>
      <c r="E94" s="25"/>
      <c r="F94" s="24"/>
      <c r="G94" s="24"/>
      <c r="H94" s="8"/>
      <c r="I94" s="8"/>
    </row>
    <row r="95" spans="1:9" ht="31.5" hidden="1">
      <c r="A95" s="20" t="s">
        <v>1271</v>
      </c>
      <c r="B95" s="30" t="s">
        <v>1270</v>
      </c>
      <c r="C95" s="24"/>
      <c r="D95" s="24"/>
      <c r="E95" s="25"/>
      <c r="F95" s="24"/>
      <c r="G95" s="24"/>
      <c r="H95" s="8"/>
      <c r="I95" s="8"/>
    </row>
    <row r="96" spans="1:9" ht="31.5" hidden="1">
      <c r="A96" s="20" t="s">
        <v>1269</v>
      </c>
      <c r="B96" s="30" t="s">
        <v>1268</v>
      </c>
      <c r="C96" s="24"/>
      <c r="D96" s="24"/>
      <c r="E96" s="25"/>
      <c r="F96" s="24"/>
      <c r="G96" s="24"/>
      <c r="H96" s="8"/>
      <c r="I96" s="8"/>
    </row>
    <row r="97" spans="1:9" ht="40.15" hidden="1" customHeight="1">
      <c r="A97" s="333" t="s">
        <v>1267</v>
      </c>
      <c r="B97" s="737" t="s">
        <v>1266</v>
      </c>
      <c r="C97" s="738"/>
      <c r="D97" s="738"/>
      <c r="E97" s="738"/>
      <c r="F97" s="738"/>
      <c r="G97" s="739"/>
    </row>
    <row r="98" spans="1:9" ht="63" hidden="1">
      <c r="A98" s="20" t="s">
        <v>1265</v>
      </c>
      <c r="B98" s="30" t="s">
        <v>1264</v>
      </c>
      <c r="C98" s="24"/>
      <c r="D98" s="24"/>
      <c r="E98" s="25"/>
      <c r="F98" s="24"/>
      <c r="G98" s="24"/>
      <c r="H98" s="8"/>
      <c r="I98" s="8"/>
    </row>
    <row r="99" spans="1:9" ht="19.5" hidden="1" customHeight="1">
      <c r="A99" s="20" t="s">
        <v>1261</v>
      </c>
      <c r="B99" s="30" t="s">
        <v>1260</v>
      </c>
      <c r="C99" s="24"/>
      <c r="D99" s="24"/>
      <c r="E99" s="25"/>
      <c r="F99" s="24"/>
      <c r="G99" s="24"/>
      <c r="H99" s="8"/>
      <c r="I99" s="8"/>
    </row>
    <row r="100" spans="1:9" ht="21">
      <c r="A100" s="111"/>
      <c r="B100" s="908" t="s">
        <v>1259</v>
      </c>
      <c r="C100" s="878"/>
      <c r="D100" s="878"/>
      <c r="E100" s="878"/>
      <c r="F100" s="878"/>
      <c r="G100" s="878"/>
      <c r="H100" s="11">
        <f>H101+H113+H119+H125+H131+H138</f>
        <v>32</v>
      </c>
      <c r="I100" s="11">
        <f>I101+I113+I119+I125+I131+I138</f>
        <v>32</v>
      </c>
    </row>
    <row r="101" spans="1:9" ht="40.15" customHeight="1">
      <c r="A101" s="326" t="s">
        <v>1258</v>
      </c>
      <c r="B101" s="879" t="s">
        <v>1257</v>
      </c>
      <c r="C101" s="880"/>
      <c r="D101" s="880"/>
      <c r="E101" s="880"/>
      <c r="F101" s="880"/>
      <c r="G101" s="881"/>
      <c r="H101" s="11">
        <f>SUM(D102:D112)</f>
        <v>14</v>
      </c>
      <c r="I101" s="11">
        <f>COUNT(D102:D112)*2</f>
        <v>14</v>
      </c>
    </row>
    <row r="102" spans="1:9" ht="60">
      <c r="A102" s="18" t="s">
        <v>1256</v>
      </c>
      <c r="B102" s="97" t="s">
        <v>1255</v>
      </c>
      <c r="C102" s="170" t="s">
        <v>3103</v>
      </c>
      <c r="D102" s="23">
        <v>2</v>
      </c>
      <c r="E102" s="25" t="s">
        <v>156</v>
      </c>
      <c r="F102" s="16" t="s">
        <v>1253</v>
      </c>
      <c r="G102" s="23"/>
    </row>
    <row r="103" spans="1:9" ht="225" hidden="1">
      <c r="A103" s="20"/>
      <c r="B103" s="97"/>
      <c r="C103" s="92" t="s">
        <v>3303</v>
      </c>
      <c r="D103" s="23"/>
      <c r="E103" s="25" t="s">
        <v>156</v>
      </c>
      <c r="F103" s="16" t="s">
        <v>3302</v>
      </c>
      <c r="G103" s="23"/>
    </row>
    <row r="104" spans="1:9" ht="61.9" customHeight="1">
      <c r="A104" s="18"/>
      <c r="B104" s="97"/>
      <c r="C104" s="73" t="s">
        <v>3301</v>
      </c>
      <c r="D104" s="23">
        <v>2</v>
      </c>
      <c r="E104" s="25" t="s">
        <v>156</v>
      </c>
      <c r="F104" s="16" t="s">
        <v>3300</v>
      </c>
      <c r="G104" s="23"/>
    </row>
    <row r="105" spans="1:9" ht="47.25">
      <c r="A105" s="18" t="s">
        <v>1251</v>
      </c>
      <c r="B105" s="97" t="s">
        <v>1250</v>
      </c>
      <c r="C105" s="16" t="s">
        <v>3102</v>
      </c>
      <c r="D105" s="23">
        <v>2</v>
      </c>
      <c r="E105" s="25" t="s">
        <v>156</v>
      </c>
      <c r="F105" s="24"/>
      <c r="G105" s="23"/>
    </row>
    <row r="106" spans="1:9" ht="60">
      <c r="A106" s="18"/>
      <c r="B106" s="97"/>
      <c r="C106" s="44" t="s">
        <v>3299</v>
      </c>
      <c r="D106" s="23">
        <v>2</v>
      </c>
      <c r="E106" s="25" t="s">
        <v>156</v>
      </c>
      <c r="F106" s="24"/>
      <c r="G106" s="23"/>
    </row>
    <row r="107" spans="1:9" ht="47.25" hidden="1">
      <c r="A107" s="20" t="s">
        <v>1244</v>
      </c>
      <c r="B107" s="97" t="s">
        <v>1243</v>
      </c>
      <c r="D107" s="24"/>
      <c r="E107" s="25"/>
      <c r="F107" s="24"/>
      <c r="G107" s="24"/>
      <c r="H107" s="8"/>
      <c r="I107" s="8"/>
    </row>
    <row r="108" spans="1:9" ht="45">
      <c r="A108" s="18" t="s">
        <v>1241</v>
      </c>
      <c r="B108" s="97" t="s">
        <v>1240</v>
      </c>
      <c r="C108" s="16" t="s">
        <v>3298</v>
      </c>
      <c r="D108" s="23">
        <v>2</v>
      </c>
      <c r="E108" s="25" t="s">
        <v>156</v>
      </c>
      <c r="F108" s="24"/>
      <c r="G108" s="23"/>
    </row>
    <row r="109" spans="1:9" ht="47.25" hidden="1">
      <c r="A109" s="20" t="s">
        <v>1238</v>
      </c>
      <c r="B109" s="97" t="s">
        <v>1237</v>
      </c>
      <c r="C109" s="24"/>
      <c r="D109" s="24"/>
      <c r="E109" s="25"/>
      <c r="F109" s="24"/>
      <c r="G109" s="24"/>
      <c r="H109" s="8"/>
      <c r="I109" s="8"/>
    </row>
    <row r="110" spans="1:9" ht="45">
      <c r="A110" s="18" t="s">
        <v>1234</v>
      </c>
      <c r="B110" s="97" t="s">
        <v>1233</v>
      </c>
      <c r="C110" s="98" t="s">
        <v>1232</v>
      </c>
      <c r="D110" s="23">
        <v>2</v>
      </c>
      <c r="E110" s="25" t="s">
        <v>156</v>
      </c>
      <c r="F110" s="24"/>
      <c r="G110" s="23"/>
    </row>
    <row r="111" spans="1:9" ht="47.25" hidden="1">
      <c r="A111" s="20" t="s">
        <v>1231</v>
      </c>
      <c r="B111" s="97" t="s">
        <v>1230</v>
      </c>
      <c r="C111" s="24"/>
      <c r="D111" s="24"/>
      <c r="E111" s="25"/>
      <c r="F111" s="24"/>
      <c r="G111" s="24"/>
      <c r="H111" s="8"/>
      <c r="I111" s="8"/>
    </row>
    <row r="112" spans="1:9" ht="47.25">
      <c r="A112" s="18" t="s">
        <v>1228</v>
      </c>
      <c r="B112" s="97" t="s">
        <v>1227</v>
      </c>
      <c r="C112" s="267" t="s">
        <v>3297</v>
      </c>
      <c r="D112" s="23">
        <v>2</v>
      </c>
      <c r="E112" s="25" t="s">
        <v>156</v>
      </c>
      <c r="F112" s="24"/>
      <c r="G112" s="23"/>
    </row>
    <row r="113" spans="1:9" ht="40.15" customHeight="1">
      <c r="A113" s="328" t="s">
        <v>1224</v>
      </c>
      <c r="B113" s="737" t="s">
        <v>3296</v>
      </c>
      <c r="C113" s="738"/>
      <c r="D113" s="738"/>
      <c r="E113" s="738"/>
      <c r="F113" s="738"/>
      <c r="G113" s="739"/>
      <c r="H113" s="11">
        <f>SUM(D114:D116)</f>
        <v>4</v>
      </c>
      <c r="I113" s="11">
        <f>COUNT(D114:D116)*2</f>
        <v>4</v>
      </c>
    </row>
    <row r="114" spans="1:9" ht="60">
      <c r="A114" s="18" t="s">
        <v>1222</v>
      </c>
      <c r="B114" s="93" t="s">
        <v>1221</v>
      </c>
      <c r="C114" s="16" t="s">
        <v>3295</v>
      </c>
      <c r="D114" s="23">
        <v>2</v>
      </c>
      <c r="E114" s="25" t="s">
        <v>779</v>
      </c>
      <c r="G114" s="23"/>
    </row>
    <row r="115" spans="1:9" ht="63" hidden="1">
      <c r="A115" s="20" t="s">
        <v>1215</v>
      </c>
      <c r="B115" s="93" t="s">
        <v>1214</v>
      </c>
      <c r="C115" s="24"/>
      <c r="D115" s="24"/>
      <c r="E115" s="25"/>
      <c r="F115" s="24"/>
      <c r="G115" s="24"/>
      <c r="H115" s="8"/>
      <c r="I115" s="8"/>
    </row>
    <row r="116" spans="1:9" ht="47.25">
      <c r="A116" s="18" t="s">
        <v>1213</v>
      </c>
      <c r="B116" s="96" t="s">
        <v>1212</v>
      </c>
      <c r="C116" s="16" t="s">
        <v>3294</v>
      </c>
      <c r="D116" s="23">
        <v>2</v>
      </c>
      <c r="E116" s="25" t="s">
        <v>156</v>
      </c>
      <c r="F116" s="24"/>
      <c r="G116" s="23"/>
    </row>
    <row r="117" spans="1:9" ht="47.25" hidden="1">
      <c r="A117" s="20" t="s">
        <v>1207</v>
      </c>
      <c r="B117" s="93" t="s">
        <v>1206</v>
      </c>
      <c r="C117" s="24"/>
      <c r="D117" s="24"/>
      <c r="E117" s="25"/>
      <c r="F117" s="24"/>
      <c r="G117" s="24"/>
      <c r="H117" s="8"/>
      <c r="I117" s="8"/>
    </row>
    <row r="118" spans="1:9" ht="47.25" hidden="1">
      <c r="A118" s="20" t="s">
        <v>1205</v>
      </c>
      <c r="B118" s="94" t="s">
        <v>1204</v>
      </c>
      <c r="C118" s="24"/>
      <c r="D118" s="24"/>
      <c r="E118" s="25"/>
      <c r="F118" s="24"/>
      <c r="G118" s="24"/>
      <c r="H118" s="8"/>
      <c r="I118" s="8"/>
    </row>
    <row r="119" spans="1:9" ht="40.15" customHeight="1">
      <c r="A119" s="328" t="s">
        <v>1203</v>
      </c>
      <c r="B119" s="879" t="s">
        <v>1202</v>
      </c>
      <c r="C119" s="880"/>
      <c r="D119" s="880"/>
      <c r="E119" s="880"/>
      <c r="F119" s="880"/>
      <c r="G119" s="881"/>
      <c r="H119" s="11">
        <f>SUM(D120:D123)</f>
        <v>8</v>
      </c>
      <c r="I119" s="11">
        <f>COUNT(D120:D123)*2</f>
        <v>8</v>
      </c>
    </row>
    <row r="120" spans="1:9" ht="45">
      <c r="A120" s="18" t="s">
        <v>1201</v>
      </c>
      <c r="B120" s="93" t="s">
        <v>1200</v>
      </c>
      <c r="C120" s="16" t="s">
        <v>3293</v>
      </c>
      <c r="D120" s="23">
        <v>2</v>
      </c>
      <c r="E120" s="25" t="s">
        <v>156</v>
      </c>
      <c r="F120" s="24"/>
      <c r="G120" s="23"/>
    </row>
    <row r="121" spans="1:9" ht="45">
      <c r="A121" s="18"/>
      <c r="B121" s="93"/>
      <c r="C121" s="16" t="s">
        <v>3292</v>
      </c>
      <c r="D121" s="23">
        <v>2</v>
      </c>
      <c r="E121" s="25" t="s">
        <v>156</v>
      </c>
      <c r="F121" s="24" t="s">
        <v>3291</v>
      </c>
      <c r="G121" s="23"/>
    </row>
    <row r="122" spans="1:9" ht="75">
      <c r="A122" s="18" t="s">
        <v>1196</v>
      </c>
      <c r="B122" s="93" t="s">
        <v>1195</v>
      </c>
      <c r="C122" s="16" t="s">
        <v>3290</v>
      </c>
      <c r="D122" s="23">
        <v>2</v>
      </c>
      <c r="E122" s="25" t="s">
        <v>120</v>
      </c>
      <c r="F122" s="16" t="s">
        <v>3289</v>
      </c>
      <c r="G122" s="23"/>
    </row>
    <row r="123" spans="1:9" ht="47.25">
      <c r="A123" s="18" t="s">
        <v>1193</v>
      </c>
      <c r="B123" s="93" t="s">
        <v>1192</v>
      </c>
      <c r="C123" s="22" t="s">
        <v>1191</v>
      </c>
      <c r="D123" s="23">
        <v>2</v>
      </c>
      <c r="E123" s="25" t="s">
        <v>1171</v>
      </c>
      <c r="F123" s="24"/>
      <c r="G123" s="23"/>
    </row>
    <row r="124" spans="1:9" ht="78.75" hidden="1">
      <c r="A124" s="20" t="s">
        <v>1189</v>
      </c>
      <c r="B124" s="93" t="s">
        <v>1188</v>
      </c>
      <c r="C124" s="24"/>
      <c r="D124" s="24"/>
      <c r="E124" s="25"/>
      <c r="F124" s="24"/>
      <c r="G124" s="24"/>
      <c r="H124" s="8"/>
      <c r="I124" s="8"/>
    </row>
    <row r="125" spans="1:9" ht="40.15" customHeight="1">
      <c r="A125" s="328" t="s">
        <v>1184</v>
      </c>
      <c r="B125" s="879" t="s">
        <v>1183</v>
      </c>
      <c r="C125" s="880"/>
      <c r="D125" s="880"/>
      <c r="E125" s="880"/>
      <c r="F125" s="880"/>
      <c r="G125" s="881"/>
      <c r="H125" s="11">
        <f>SUM(D126:D130)</f>
        <v>2</v>
      </c>
      <c r="I125" s="11">
        <f>COUNT(D126:D130)*2</f>
        <v>2</v>
      </c>
    </row>
    <row r="126" spans="1:9" ht="47.25" hidden="1">
      <c r="A126" s="20" t="s">
        <v>1182</v>
      </c>
      <c r="B126" s="64" t="s">
        <v>1181</v>
      </c>
      <c r="C126" s="16" t="s">
        <v>3288</v>
      </c>
      <c r="D126" s="23"/>
      <c r="E126" s="25" t="s">
        <v>49</v>
      </c>
      <c r="F126" s="24"/>
      <c r="G126" s="23"/>
    </row>
    <row r="127" spans="1:9" ht="31.5" hidden="1">
      <c r="A127" s="20" t="s">
        <v>1179</v>
      </c>
      <c r="B127" s="64" t="s">
        <v>1178</v>
      </c>
      <c r="C127" s="24"/>
      <c r="D127" s="24"/>
      <c r="E127" s="25"/>
      <c r="F127" s="24"/>
      <c r="G127" s="24"/>
      <c r="H127" s="8"/>
      <c r="I127" s="8"/>
    </row>
    <row r="128" spans="1:9" ht="31.5" hidden="1">
      <c r="A128" s="20" t="s">
        <v>1176</v>
      </c>
      <c r="B128" s="64" t="s">
        <v>1175</v>
      </c>
      <c r="C128" s="24"/>
      <c r="D128" s="24"/>
      <c r="E128" s="25"/>
      <c r="F128" s="24"/>
      <c r="G128" s="24"/>
      <c r="H128" s="8"/>
      <c r="I128" s="8"/>
    </row>
    <row r="129" spans="1:9" ht="47.25" hidden="1">
      <c r="A129" s="20" t="s">
        <v>1174</v>
      </c>
      <c r="B129" s="64" t="s">
        <v>1173</v>
      </c>
      <c r="C129" s="24"/>
      <c r="D129" s="24"/>
      <c r="E129" s="25"/>
      <c r="F129" s="24"/>
      <c r="G129" s="24"/>
      <c r="H129" s="8"/>
      <c r="I129" s="8"/>
    </row>
    <row r="130" spans="1:9" ht="60">
      <c r="A130" s="18" t="s">
        <v>1167</v>
      </c>
      <c r="B130" s="41" t="s">
        <v>1166</v>
      </c>
      <c r="C130" s="29" t="s">
        <v>1830</v>
      </c>
      <c r="D130" s="23">
        <v>2</v>
      </c>
      <c r="E130" s="25" t="s">
        <v>156</v>
      </c>
      <c r="F130" s="24"/>
      <c r="G130" s="23"/>
    </row>
    <row r="131" spans="1:9" ht="40.15" customHeight="1">
      <c r="A131" s="328" t="s">
        <v>1164</v>
      </c>
      <c r="B131" s="879" t="s">
        <v>1163</v>
      </c>
      <c r="C131" s="880"/>
      <c r="D131" s="880"/>
      <c r="E131" s="880"/>
      <c r="F131" s="880"/>
      <c r="G131" s="881"/>
      <c r="H131" s="11">
        <f>SUM(D132:D136)</f>
        <v>4</v>
      </c>
      <c r="I131" s="11">
        <f>COUNT(D132:D136)*2</f>
        <v>4</v>
      </c>
    </row>
    <row r="132" spans="1:9" ht="63" hidden="1">
      <c r="A132" s="20" t="s">
        <v>1162</v>
      </c>
      <c r="B132" s="93" t="s">
        <v>1161</v>
      </c>
      <c r="C132" s="267" t="s">
        <v>3287</v>
      </c>
      <c r="D132" s="23"/>
      <c r="E132" s="25" t="s">
        <v>790</v>
      </c>
      <c r="F132" s="24"/>
      <c r="G132" s="23"/>
    </row>
    <row r="133" spans="1:9" ht="47.25" hidden="1">
      <c r="A133" s="20" t="s">
        <v>1158</v>
      </c>
      <c r="B133" s="93" t="s">
        <v>1157</v>
      </c>
      <c r="C133" s="16"/>
      <c r="D133" s="24"/>
      <c r="E133" s="25"/>
      <c r="F133" s="24"/>
      <c r="G133" s="24"/>
      <c r="H133" s="8"/>
      <c r="I133" s="8"/>
    </row>
    <row r="134" spans="1:9" ht="47.25">
      <c r="A134" s="18" t="s">
        <v>1155</v>
      </c>
      <c r="B134" s="93" t="s">
        <v>1154</v>
      </c>
      <c r="C134" s="22" t="s">
        <v>1153</v>
      </c>
      <c r="D134" s="23">
        <v>2</v>
      </c>
      <c r="E134" s="25" t="s">
        <v>790</v>
      </c>
      <c r="F134" s="24"/>
      <c r="G134" s="23"/>
    </row>
    <row r="135" spans="1:9" ht="63">
      <c r="A135" s="18" t="s">
        <v>1152</v>
      </c>
      <c r="B135" s="93" t="s">
        <v>1151</v>
      </c>
      <c r="C135" s="267" t="s">
        <v>3086</v>
      </c>
      <c r="D135" s="23">
        <v>2</v>
      </c>
      <c r="E135" s="25" t="s">
        <v>790</v>
      </c>
      <c r="F135" s="24"/>
      <c r="G135" s="23"/>
    </row>
    <row r="136" spans="1:9" ht="63" hidden="1">
      <c r="A136" s="20" t="s">
        <v>1149</v>
      </c>
      <c r="B136" s="93" t="s">
        <v>1148</v>
      </c>
      <c r="C136" s="170" t="s">
        <v>3085</v>
      </c>
      <c r="D136" s="23"/>
      <c r="E136" s="25" t="s">
        <v>1146</v>
      </c>
      <c r="F136" s="24"/>
      <c r="G136" s="23"/>
    </row>
    <row r="137" spans="1:9" ht="47.25" hidden="1">
      <c r="A137" s="20" t="s">
        <v>1145</v>
      </c>
      <c r="B137" s="67" t="s">
        <v>1144</v>
      </c>
      <c r="C137" s="25"/>
      <c r="D137" s="24"/>
      <c r="E137" s="25"/>
      <c r="F137" s="24"/>
      <c r="G137" s="24"/>
      <c r="H137" s="8"/>
      <c r="I137" s="8"/>
    </row>
    <row r="138" spans="1:9" ht="15.75" hidden="1">
      <c r="A138" s="121" t="s">
        <v>5031</v>
      </c>
      <c r="B138" s="753" t="s">
        <v>5032</v>
      </c>
      <c r="C138" s="754"/>
      <c r="D138" s="754"/>
      <c r="E138" s="754"/>
      <c r="F138" s="754"/>
      <c r="G138" s="760"/>
      <c r="H138" s="509">
        <f>SUM(D139:D149)</f>
        <v>0</v>
      </c>
      <c r="I138" s="509">
        <f>COUNT(D139:D149)*2</f>
        <v>0</v>
      </c>
    </row>
    <row r="139" spans="1:9" ht="105" hidden="1">
      <c r="A139" s="121" t="s">
        <v>5033</v>
      </c>
      <c r="B139" s="21" t="s">
        <v>5034</v>
      </c>
      <c r="C139" s="21" t="s">
        <v>5035</v>
      </c>
      <c r="D139" s="614"/>
      <c r="E139" s="24"/>
      <c r="F139" s="21" t="s">
        <v>5036</v>
      </c>
      <c r="G139" s="608"/>
      <c r="H139" s="509"/>
      <c r="I139" s="509"/>
    </row>
    <row r="140" spans="1:9" ht="45" hidden="1">
      <c r="A140" s="121" t="s">
        <v>5037</v>
      </c>
      <c r="B140" s="21" t="s">
        <v>5038</v>
      </c>
      <c r="C140" s="21" t="s">
        <v>5039</v>
      </c>
      <c r="D140" s="614"/>
      <c r="E140" s="24"/>
      <c r="F140" s="21" t="s">
        <v>5040</v>
      </c>
      <c r="G140" s="608"/>
      <c r="H140" s="509"/>
      <c r="I140" s="509"/>
    </row>
    <row r="141" spans="1:9" ht="180" hidden="1">
      <c r="A141" s="121" t="s">
        <v>5041</v>
      </c>
      <c r="B141" s="21" t="s">
        <v>5042</v>
      </c>
      <c r="C141" s="21" t="s">
        <v>5043</v>
      </c>
      <c r="D141" s="614"/>
      <c r="E141" s="24"/>
      <c r="F141" s="21" t="s">
        <v>5044</v>
      </c>
      <c r="G141" s="608"/>
      <c r="H141" s="509"/>
      <c r="I141" s="509"/>
    </row>
    <row r="142" spans="1:9" ht="90" hidden="1">
      <c r="A142" s="121" t="s">
        <v>5045</v>
      </c>
      <c r="B142" s="21" t="s">
        <v>5046</v>
      </c>
      <c r="C142" s="21" t="s">
        <v>5047</v>
      </c>
      <c r="D142" s="614"/>
      <c r="E142" s="24"/>
      <c r="F142" s="21" t="s">
        <v>5048</v>
      </c>
      <c r="G142" s="608"/>
      <c r="H142" s="509"/>
      <c r="I142" s="509"/>
    </row>
    <row r="143" spans="1:9" ht="210" hidden="1">
      <c r="A143" s="121" t="s">
        <v>5049</v>
      </c>
      <c r="B143" s="21" t="s">
        <v>5050</v>
      </c>
      <c r="C143" s="21" t="s">
        <v>5051</v>
      </c>
      <c r="D143" s="614"/>
      <c r="E143" s="24"/>
      <c r="F143" s="21" t="s">
        <v>5052</v>
      </c>
      <c r="G143" s="608"/>
      <c r="H143" s="509"/>
      <c r="I143" s="509"/>
    </row>
    <row r="144" spans="1:9" ht="30" hidden="1">
      <c r="A144" s="121" t="s">
        <v>5053</v>
      </c>
      <c r="B144" s="21" t="s">
        <v>5054</v>
      </c>
      <c r="C144" s="69"/>
      <c r="D144" s="516"/>
      <c r="E144" s="124"/>
      <c r="F144" s="69"/>
      <c r="G144" s="608"/>
      <c r="H144" s="509"/>
      <c r="I144" s="509"/>
    </row>
    <row r="145" spans="1:9" ht="60" hidden="1">
      <c r="A145" s="121" t="s">
        <v>5055</v>
      </c>
      <c r="B145" s="21" t="s">
        <v>5056</v>
      </c>
      <c r="C145" s="21" t="s">
        <v>5228</v>
      </c>
      <c r="D145" s="516"/>
      <c r="E145" s="25"/>
      <c r="F145" s="24"/>
      <c r="G145" s="608"/>
      <c r="H145" s="509"/>
      <c r="I145" s="509"/>
    </row>
    <row r="146" spans="1:9" ht="75" hidden="1">
      <c r="A146" s="121" t="s">
        <v>5057</v>
      </c>
      <c r="B146" s="21" t="s">
        <v>5058</v>
      </c>
      <c r="C146" s="21" t="s">
        <v>5059</v>
      </c>
      <c r="D146" s="614"/>
      <c r="E146" s="24"/>
      <c r="F146" s="21" t="s">
        <v>5060</v>
      </c>
      <c r="G146" s="608"/>
      <c r="H146" s="509"/>
      <c r="I146" s="509"/>
    </row>
    <row r="147" spans="1:9" ht="210" hidden="1">
      <c r="A147" s="121" t="s">
        <v>5061</v>
      </c>
      <c r="B147" s="21" t="s">
        <v>5062</v>
      </c>
      <c r="C147" s="21" t="s">
        <v>5063</v>
      </c>
      <c r="D147" s="614"/>
      <c r="E147" s="24"/>
      <c r="F147" s="21" t="s">
        <v>5064</v>
      </c>
      <c r="G147" s="608"/>
      <c r="H147" s="509"/>
      <c r="I147" s="509"/>
    </row>
    <row r="148" spans="1:9" ht="195" hidden="1">
      <c r="A148" s="121" t="s">
        <v>5065</v>
      </c>
      <c r="B148" s="21" t="s">
        <v>5066</v>
      </c>
      <c r="C148" s="21" t="s">
        <v>5067</v>
      </c>
      <c r="D148" s="614"/>
      <c r="E148" s="24"/>
      <c r="F148" s="21" t="s">
        <v>5068</v>
      </c>
      <c r="G148" s="608"/>
      <c r="H148" s="509"/>
      <c r="I148" s="509"/>
    </row>
    <row r="149" spans="1:9" ht="60" hidden="1">
      <c r="A149" s="121" t="s">
        <v>5069</v>
      </c>
      <c r="B149" s="21" t="s">
        <v>5070</v>
      </c>
      <c r="C149" s="21" t="s">
        <v>5071</v>
      </c>
      <c r="D149" s="615"/>
      <c r="E149" s="8"/>
      <c r="F149" s="21" t="s">
        <v>5072</v>
      </c>
      <c r="G149" s="608"/>
      <c r="H149" s="509"/>
      <c r="I149" s="509"/>
    </row>
    <row r="150" spans="1:9" ht="21">
      <c r="A150" s="111"/>
      <c r="B150" s="908" t="s">
        <v>1143</v>
      </c>
      <c r="C150" s="878"/>
      <c r="D150" s="878"/>
      <c r="E150" s="878"/>
      <c r="F150" s="878"/>
      <c r="G150" s="878"/>
      <c r="H150" s="11">
        <f>H151+H164+H173+H179+H187+H192+H207</f>
        <v>98</v>
      </c>
      <c r="I150" s="11">
        <f>I151+I164+I173+I179+I187+I192+I207</f>
        <v>98</v>
      </c>
    </row>
    <row r="151" spans="1:9" ht="40.15" customHeight="1">
      <c r="A151" s="345" t="s">
        <v>1142</v>
      </c>
      <c r="B151" s="737" t="s">
        <v>1141</v>
      </c>
      <c r="C151" s="738"/>
      <c r="D151" s="738"/>
      <c r="E151" s="738"/>
      <c r="F151" s="738"/>
      <c r="G151" s="739"/>
      <c r="H151" s="11">
        <f>SUM(D152:D163)</f>
        <v>24</v>
      </c>
      <c r="I151" s="11">
        <f>COUNT(D152:D163)*2</f>
        <v>24</v>
      </c>
    </row>
    <row r="152" spans="1:9" ht="60">
      <c r="A152" s="18" t="s">
        <v>1140</v>
      </c>
      <c r="B152" s="91" t="s">
        <v>1139</v>
      </c>
      <c r="C152" s="21" t="s">
        <v>3286</v>
      </c>
      <c r="D152" s="15">
        <v>2</v>
      </c>
      <c r="E152" s="13" t="s">
        <v>156</v>
      </c>
      <c r="F152" s="21" t="s">
        <v>3285</v>
      </c>
      <c r="G152" s="23"/>
    </row>
    <row r="153" spans="1:9" ht="30">
      <c r="A153" s="18"/>
      <c r="B153" s="91"/>
      <c r="C153" s="16" t="s">
        <v>1875</v>
      </c>
      <c r="D153" s="15">
        <v>2</v>
      </c>
      <c r="E153" s="13" t="s">
        <v>156</v>
      </c>
      <c r="F153" s="21"/>
      <c r="G153" s="23"/>
    </row>
    <row r="154" spans="1:9" ht="31.5">
      <c r="A154" s="18" t="s">
        <v>1134</v>
      </c>
      <c r="B154" s="78" t="s">
        <v>1133</v>
      </c>
      <c r="C154" s="224" t="s">
        <v>3284</v>
      </c>
      <c r="D154" s="15">
        <v>2</v>
      </c>
      <c r="E154" s="13" t="s">
        <v>156</v>
      </c>
      <c r="F154" s="21" t="s">
        <v>3283</v>
      </c>
      <c r="G154" s="23"/>
    </row>
    <row r="155" spans="1:9" ht="30">
      <c r="A155" s="18"/>
      <c r="B155" s="78"/>
      <c r="C155" s="21" t="s">
        <v>3282</v>
      </c>
      <c r="D155" s="15">
        <v>2</v>
      </c>
      <c r="E155" s="13" t="s">
        <v>156</v>
      </c>
      <c r="F155" s="21"/>
      <c r="G155" s="23"/>
    </row>
    <row r="156" spans="1:9" ht="90">
      <c r="A156" s="18" t="s">
        <v>1122</v>
      </c>
      <c r="B156" s="91" t="s">
        <v>1121</v>
      </c>
      <c r="C156" s="22" t="s">
        <v>5264</v>
      </c>
      <c r="D156" s="310">
        <v>2</v>
      </c>
      <c r="E156" s="25" t="s">
        <v>156</v>
      </c>
      <c r="F156" s="22" t="s">
        <v>5265</v>
      </c>
      <c r="G156" s="23"/>
    </row>
    <row r="157" spans="1:9" ht="120">
      <c r="A157" s="18"/>
      <c r="B157" s="91"/>
      <c r="C157" s="22" t="s">
        <v>5266</v>
      </c>
      <c r="D157" s="310">
        <v>2</v>
      </c>
      <c r="E157" s="25" t="s">
        <v>156</v>
      </c>
      <c r="F157" s="22" t="s">
        <v>5267</v>
      </c>
      <c r="G157" s="23"/>
    </row>
    <row r="158" spans="1:9" ht="75">
      <c r="A158" s="18"/>
      <c r="B158" s="91"/>
      <c r="C158" s="22" t="s">
        <v>5268</v>
      </c>
      <c r="D158" s="310">
        <v>2</v>
      </c>
      <c r="E158" s="25" t="s">
        <v>156</v>
      </c>
      <c r="F158" s="22" t="s">
        <v>5269</v>
      </c>
      <c r="G158" s="23"/>
    </row>
    <row r="159" spans="1:9" ht="90">
      <c r="A159" s="18"/>
      <c r="B159" s="91"/>
      <c r="C159" s="22" t="s">
        <v>5270</v>
      </c>
      <c r="D159" s="310">
        <v>2</v>
      </c>
      <c r="E159" s="25"/>
      <c r="F159" s="22" t="s">
        <v>5271</v>
      </c>
      <c r="G159" s="23"/>
    </row>
    <row r="160" spans="1:9" ht="47.25">
      <c r="A160" s="18" t="s">
        <v>1110</v>
      </c>
      <c r="B160" s="28" t="s">
        <v>1109</v>
      </c>
      <c r="C160" s="16" t="s">
        <v>2389</v>
      </c>
      <c r="D160" s="15">
        <v>2</v>
      </c>
      <c r="E160" s="13" t="s">
        <v>156</v>
      </c>
      <c r="F160" s="21" t="s">
        <v>3281</v>
      </c>
      <c r="G160" s="23"/>
    </row>
    <row r="161" spans="1:9" ht="47.25">
      <c r="A161" s="18" t="s">
        <v>1107</v>
      </c>
      <c r="B161" s="91" t="s">
        <v>1106</v>
      </c>
      <c r="C161" s="21" t="s">
        <v>1105</v>
      </c>
      <c r="D161" s="15">
        <v>2</v>
      </c>
      <c r="E161" s="13" t="s">
        <v>156</v>
      </c>
      <c r="F161" s="209"/>
      <c r="G161" s="23"/>
    </row>
    <row r="162" spans="1:9" ht="45">
      <c r="A162" s="18" t="s">
        <v>1104</v>
      </c>
      <c r="B162" s="91" t="s">
        <v>1103</v>
      </c>
      <c r="C162" s="21" t="s">
        <v>3280</v>
      </c>
      <c r="D162" s="15">
        <v>2</v>
      </c>
      <c r="E162" s="13" t="s">
        <v>156</v>
      </c>
      <c r="F162" s="21" t="s">
        <v>3279</v>
      </c>
      <c r="G162" s="23"/>
    </row>
    <row r="163" spans="1:9" ht="90">
      <c r="A163" s="18" t="s">
        <v>1100</v>
      </c>
      <c r="B163" s="87" t="s">
        <v>1099</v>
      </c>
      <c r="C163" s="21" t="s">
        <v>2313</v>
      </c>
      <c r="D163" s="15">
        <v>2</v>
      </c>
      <c r="E163" s="13" t="s">
        <v>156</v>
      </c>
      <c r="F163" s="21" t="s">
        <v>3278</v>
      </c>
      <c r="G163" s="23"/>
    </row>
    <row r="164" spans="1:9" ht="40.15" customHeight="1">
      <c r="A164" s="332" t="s">
        <v>1094</v>
      </c>
      <c r="B164" s="879" t="s">
        <v>1093</v>
      </c>
      <c r="C164" s="880"/>
      <c r="D164" s="880"/>
      <c r="E164" s="880"/>
      <c r="F164" s="880"/>
      <c r="G164" s="881"/>
      <c r="H164" s="11">
        <f>SUM(D165:D172)</f>
        <v>14</v>
      </c>
      <c r="I164" s="11">
        <f>COUNT(D165:D172)*2</f>
        <v>14</v>
      </c>
    </row>
    <row r="165" spans="1:9" ht="105">
      <c r="A165" s="18" t="s">
        <v>1092</v>
      </c>
      <c r="B165" s="80" t="s">
        <v>1091</v>
      </c>
      <c r="C165" s="22" t="s">
        <v>1090</v>
      </c>
      <c r="D165" s="36">
        <v>2</v>
      </c>
      <c r="E165" s="25" t="s">
        <v>156</v>
      </c>
      <c r="F165" s="22" t="s">
        <v>1089</v>
      </c>
      <c r="G165" s="23"/>
    </row>
    <row r="166" spans="1:9" ht="47.25" hidden="1">
      <c r="A166" s="20" t="s">
        <v>1088</v>
      </c>
      <c r="B166" s="78" t="s">
        <v>1087</v>
      </c>
      <c r="C166" s="24"/>
      <c r="D166" s="24"/>
      <c r="E166" s="25"/>
      <c r="F166" s="24"/>
      <c r="G166" s="24"/>
      <c r="H166" s="8"/>
      <c r="I166" s="8"/>
    </row>
    <row r="167" spans="1:9" ht="45">
      <c r="A167" s="18" t="s">
        <v>1086</v>
      </c>
      <c r="B167" s="78" t="s">
        <v>1085</v>
      </c>
      <c r="C167" s="85" t="s">
        <v>3277</v>
      </c>
      <c r="D167" s="36">
        <v>2</v>
      </c>
      <c r="E167" s="13" t="s">
        <v>156</v>
      </c>
      <c r="F167" s="21" t="s">
        <v>3276</v>
      </c>
      <c r="G167" s="23"/>
    </row>
    <row r="168" spans="1:9" ht="30">
      <c r="A168" s="18"/>
      <c r="B168" s="136"/>
      <c r="C168" s="81" t="s">
        <v>3275</v>
      </c>
      <c r="D168" s="36">
        <v>2</v>
      </c>
      <c r="E168" s="13" t="s">
        <v>156</v>
      </c>
      <c r="F168" s="21"/>
      <c r="G168" s="23"/>
    </row>
    <row r="169" spans="1:9" ht="45">
      <c r="A169" s="18" t="s">
        <v>1083</v>
      </c>
      <c r="B169" s="67" t="s">
        <v>1082</v>
      </c>
      <c r="C169" s="47" t="s">
        <v>3274</v>
      </c>
      <c r="D169" s="36">
        <v>2</v>
      </c>
      <c r="E169" s="13" t="s">
        <v>156</v>
      </c>
      <c r="F169" s="81"/>
      <c r="G169" s="23"/>
    </row>
    <row r="170" spans="1:9" ht="45">
      <c r="A170" s="18"/>
      <c r="B170" s="162"/>
      <c r="C170" s="31" t="s">
        <v>3273</v>
      </c>
      <c r="D170" s="36">
        <v>2</v>
      </c>
      <c r="E170" s="13" t="s">
        <v>156</v>
      </c>
      <c r="F170" s="24"/>
      <c r="G170" s="23"/>
    </row>
    <row r="171" spans="1:9" ht="30">
      <c r="A171" s="18"/>
      <c r="B171" s="67"/>
      <c r="C171" s="16" t="s">
        <v>3272</v>
      </c>
      <c r="D171" s="36">
        <v>2</v>
      </c>
      <c r="E171" s="13" t="s">
        <v>156</v>
      </c>
      <c r="F171" s="24"/>
      <c r="G171" s="128"/>
    </row>
    <row r="172" spans="1:9" ht="45">
      <c r="A172" s="18"/>
      <c r="B172" s="67"/>
      <c r="C172" s="16" t="s">
        <v>3271</v>
      </c>
      <c r="D172" s="36">
        <v>2</v>
      </c>
      <c r="E172" s="13" t="s">
        <v>156</v>
      </c>
      <c r="F172" s="24"/>
      <c r="G172" s="128"/>
    </row>
    <row r="173" spans="1:9" ht="40.15" customHeight="1">
      <c r="A173" s="332" t="s">
        <v>1079</v>
      </c>
      <c r="B173" s="879" t="s">
        <v>1078</v>
      </c>
      <c r="C173" s="880"/>
      <c r="D173" s="880"/>
      <c r="E173" s="880"/>
      <c r="F173" s="880"/>
      <c r="G173" s="881"/>
      <c r="H173" s="11">
        <f>SUM(D174:D178)</f>
        <v>10</v>
      </c>
      <c r="I173" s="11">
        <f>COUNT(D174:D178)*2</f>
        <v>10</v>
      </c>
    </row>
    <row r="174" spans="1:9" ht="45">
      <c r="A174" s="18" t="s">
        <v>1077</v>
      </c>
      <c r="B174" s="80" t="s">
        <v>1076</v>
      </c>
      <c r="C174" s="83" t="s">
        <v>3270</v>
      </c>
      <c r="D174" s="23">
        <v>2</v>
      </c>
      <c r="E174" s="25" t="s">
        <v>223</v>
      </c>
      <c r="F174" s="24"/>
      <c r="G174" s="23"/>
    </row>
    <row r="175" spans="1:9" ht="60">
      <c r="A175" s="18"/>
      <c r="B175" s="82"/>
      <c r="C175" s="83" t="s">
        <v>1074</v>
      </c>
      <c r="D175" s="23">
        <v>2</v>
      </c>
      <c r="E175" s="25" t="s">
        <v>156</v>
      </c>
      <c r="F175" s="24"/>
      <c r="G175" s="23"/>
    </row>
    <row r="176" spans="1:9" ht="60">
      <c r="A176" s="18" t="s">
        <v>1073</v>
      </c>
      <c r="B176" s="82" t="s">
        <v>1072</v>
      </c>
      <c r="C176" s="83" t="s">
        <v>3269</v>
      </c>
      <c r="D176" s="23">
        <v>2</v>
      </c>
      <c r="E176" s="25" t="s">
        <v>156</v>
      </c>
      <c r="F176" s="24"/>
      <c r="G176" s="23"/>
    </row>
    <row r="177" spans="1:9" ht="75">
      <c r="A177" s="18"/>
      <c r="B177" s="82"/>
      <c r="C177" s="66" t="s">
        <v>1070</v>
      </c>
      <c r="D177" s="23">
        <v>2</v>
      </c>
      <c r="E177" s="25" t="s">
        <v>178</v>
      </c>
      <c r="F177" s="24"/>
      <c r="G177" s="23"/>
    </row>
    <row r="178" spans="1:9" ht="63">
      <c r="A178" s="18" t="s">
        <v>1069</v>
      </c>
      <c r="B178" s="80" t="s">
        <v>1068</v>
      </c>
      <c r="C178" s="22" t="s">
        <v>1067</v>
      </c>
      <c r="D178" s="23">
        <v>2</v>
      </c>
      <c r="E178" s="25" t="s">
        <v>404</v>
      </c>
      <c r="F178" s="24"/>
      <c r="G178" s="23"/>
    </row>
    <row r="179" spans="1:9" ht="40.15" customHeight="1">
      <c r="A179" s="332" t="s">
        <v>1066</v>
      </c>
      <c r="B179" s="737" t="s">
        <v>1065</v>
      </c>
      <c r="C179" s="738"/>
      <c r="D179" s="738"/>
      <c r="E179" s="738"/>
      <c r="F179" s="738"/>
      <c r="G179" s="739"/>
      <c r="H179" s="11">
        <f>SUM(D180:D186)</f>
        <v>10</v>
      </c>
      <c r="I179" s="11">
        <f>COUNT(D180:D186)*2</f>
        <v>10</v>
      </c>
    </row>
    <row r="180" spans="1:9" ht="45">
      <c r="A180" s="18" t="s">
        <v>1064</v>
      </c>
      <c r="B180" s="76" t="s">
        <v>1063</v>
      </c>
      <c r="C180" s="21" t="s">
        <v>3268</v>
      </c>
      <c r="D180" s="15">
        <v>2</v>
      </c>
      <c r="E180" s="13" t="s">
        <v>178</v>
      </c>
      <c r="F180" s="21" t="s">
        <v>3267</v>
      </c>
      <c r="G180" s="23"/>
    </row>
    <row r="181" spans="1:9" ht="47.25" hidden="1">
      <c r="A181" s="20" t="s">
        <v>1060</v>
      </c>
      <c r="B181" s="76" t="s">
        <v>1059</v>
      </c>
      <c r="C181" s="24"/>
      <c r="D181" s="24"/>
      <c r="E181" s="25"/>
      <c r="F181" s="24"/>
      <c r="G181" s="24"/>
      <c r="H181" s="8"/>
      <c r="I181" s="8"/>
    </row>
    <row r="182" spans="1:9" ht="47.25" hidden="1">
      <c r="A182" s="20" t="s">
        <v>1057</v>
      </c>
      <c r="B182" s="76" t="s">
        <v>1056</v>
      </c>
      <c r="C182" s="24"/>
      <c r="D182" s="24"/>
      <c r="E182" s="25"/>
      <c r="F182" s="24"/>
      <c r="G182" s="24"/>
      <c r="H182" s="8"/>
      <c r="I182" s="8"/>
    </row>
    <row r="183" spans="1:9" ht="47.25">
      <c r="A183" s="18" t="s">
        <v>1052</v>
      </c>
      <c r="B183" s="76" t="s">
        <v>1051</v>
      </c>
      <c r="C183" s="21" t="s">
        <v>3266</v>
      </c>
      <c r="D183" s="15">
        <v>2</v>
      </c>
      <c r="E183" s="13" t="s">
        <v>106</v>
      </c>
      <c r="F183" s="21" t="s">
        <v>3265</v>
      </c>
      <c r="G183" s="23"/>
    </row>
    <row r="184" spans="1:9" ht="31.5">
      <c r="A184" s="18" t="s">
        <v>1038</v>
      </c>
      <c r="B184" s="76" t="s">
        <v>1037</v>
      </c>
      <c r="C184" s="225" t="s">
        <v>3264</v>
      </c>
      <c r="D184" s="15">
        <v>2</v>
      </c>
      <c r="E184" s="13" t="s">
        <v>106</v>
      </c>
      <c r="F184" s="24"/>
      <c r="G184" s="23"/>
    </row>
    <row r="185" spans="1:9" ht="30">
      <c r="A185" s="18"/>
      <c r="B185" s="76"/>
      <c r="C185" s="16" t="s">
        <v>1034</v>
      </c>
      <c r="D185" s="15">
        <v>2</v>
      </c>
      <c r="E185" s="13" t="s">
        <v>106</v>
      </c>
      <c r="F185" s="24"/>
      <c r="G185" s="23"/>
    </row>
    <row r="186" spans="1:9" ht="15.75">
      <c r="A186" s="18"/>
      <c r="B186" s="76"/>
      <c r="C186" s="16" t="s">
        <v>2793</v>
      </c>
      <c r="D186" s="15">
        <v>2</v>
      </c>
      <c r="E186" s="13" t="s">
        <v>106</v>
      </c>
      <c r="F186" s="24"/>
      <c r="G186" s="23"/>
    </row>
    <row r="187" spans="1:9" ht="40.15" customHeight="1">
      <c r="A187" s="332" t="s">
        <v>1023</v>
      </c>
      <c r="B187" s="879" t="s">
        <v>1022</v>
      </c>
      <c r="C187" s="880"/>
      <c r="D187" s="880"/>
      <c r="E187" s="880"/>
      <c r="F187" s="880"/>
      <c r="G187" s="881"/>
      <c r="H187" s="11">
        <f>SUM(D189:D191)</f>
        <v>6</v>
      </c>
      <c r="I187" s="11">
        <f>COUNT(D189:D191)*2</f>
        <v>6</v>
      </c>
    </row>
    <row r="188" spans="1:9" ht="31.5" hidden="1">
      <c r="A188" s="20" t="s">
        <v>1021</v>
      </c>
      <c r="B188" s="76" t="s">
        <v>1020</v>
      </c>
      <c r="C188" s="24"/>
      <c r="D188" s="24"/>
      <c r="E188" s="25"/>
      <c r="F188" s="24"/>
      <c r="G188" s="24"/>
      <c r="H188" s="8"/>
      <c r="I188" s="8"/>
    </row>
    <row r="189" spans="1:9" ht="45">
      <c r="A189" s="18" t="s">
        <v>1016</v>
      </c>
      <c r="B189" s="76" t="s">
        <v>1015</v>
      </c>
      <c r="C189" s="21" t="s">
        <v>3261</v>
      </c>
      <c r="D189" s="15">
        <v>2</v>
      </c>
      <c r="E189" s="13" t="s">
        <v>178</v>
      </c>
      <c r="F189" s="21" t="s">
        <v>3260</v>
      </c>
      <c r="G189" s="23"/>
    </row>
    <row r="190" spans="1:9" ht="30">
      <c r="A190" s="18"/>
      <c r="B190" s="76"/>
      <c r="C190" s="21" t="s">
        <v>2275</v>
      </c>
      <c r="D190" s="15">
        <v>2</v>
      </c>
      <c r="E190" s="13" t="s">
        <v>178</v>
      </c>
      <c r="F190" s="35" t="s">
        <v>3259</v>
      </c>
      <c r="G190" s="23"/>
    </row>
    <row r="191" spans="1:9" ht="47.25">
      <c r="A191" s="18" t="s">
        <v>1011</v>
      </c>
      <c r="B191" s="78" t="s">
        <v>1010</v>
      </c>
      <c r="C191" s="16" t="s">
        <v>1620</v>
      </c>
      <c r="D191" s="15">
        <v>2</v>
      </c>
      <c r="E191" s="13" t="s">
        <v>178</v>
      </c>
      <c r="F191" s="24"/>
      <c r="G191" s="23"/>
    </row>
    <row r="192" spans="1:9" ht="40.15" customHeight="1">
      <c r="A192" s="332" t="s">
        <v>1007</v>
      </c>
      <c r="B192" s="879" t="s">
        <v>1006</v>
      </c>
      <c r="C192" s="880"/>
      <c r="D192" s="880"/>
      <c r="E192" s="880"/>
      <c r="F192" s="880"/>
      <c r="G192" s="881"/>
      <c r="H192" s="11">
        <f>SUM(D193:D206)</f>
        <v>22</v>
      </c>
      <c r="I192" s="11">
        <f>COUNT(D193:D206)*2</f>
        <v>22</v>
      </c>
    </row>
    <row r="193" spans="1:9" ht="63">
      <c r="A193" s="18" t="s">
        <v>1005</v>
      </c>
      <c r="B193" s="76" t="s">
        <v>1004</v>
      </c>
      <c r="C193" s="28" t="s">
        <v>1003</v>
      </c>
      <c r="D193" s="15">
        <v>2</v>
      </c>
      <c r="E193" s="13" t="s">
        <v>156</v>
      </c>
      <c r="F193" s="21" t="s">
        <v>3258</v>
      </c>
      <c r="G193" s="23"/>
    </row>
    <row r="194" spans="1:9" ht="63" hidden="1">
      <c r="A194" s="20" t="s">
        <v>1001</v>
      </c>
      <c r="B194" s="76" t="s">
        <v>1000</v>
      </c>
      <c r="C194" s="24"/>
      <c r="D194" s="24"/>
      <c r="E194" s="25"/>
      <c r="F194" s="24"/>
      <c r="G194" s="24"/>
      <c r="H194" s="8"/>
      <c r="I194" s="8"/>
    </row>
    <row r="195" spans="1:9" ht="63">
      <c r="A195" s="18" t="s">
        <v>989</v>
      </c>
      <c r="B195" s="41" t="s">
        <v>988</v>
      </c>
      <c r="C195" s="41" t="s">
        <v>3257</v>
      </c>
      <c r="D195" s="15">
        <v>2</v>
      </c>
      <c r="E195" s="13" t="s">
        <v>156</v>
      </c>
      <c r="F195" s="21" t="s">
        <v>3256</v>
      </c>
      <c r="G195" s="23"/>
    </row>
    <row r="196" spans="1:9" ht="31.5">
      <c r="A196" s="18"/>
      <c r="B196" s="41"/>
      <c r="C196" s="41" t="s">
        <v>3255</v>
      </c>
      <c r="D196" s="15">
        <v>2</v>
      </c>
      <c r="E196" s="13" t="s">
        <v>156</v>
      </c>
      <c r="F196" s="21" t="s">
        <v>3254</v>
      </c>
      <c r="G196" s="23"/>
    </row>
    <row r="197" spans="1:9" ht="60">
      <c r="A197" s="18"/>
      <c r="B197" s="41"/>
      <c r="C197" s="41" t="s">
        <v>3253</v>
      </c>
      <c r="D197" s="15">
        <v>2</v>
      </c>
      <c r="E197" s="13" t="s">
        <v>156</v>
      </c>
      <c r="F197" s="21" t="s">
        <v>3252</v>
      </c>
      <c r="G197" s="23"/>
    </row>
    <row r="198" spans="1:9" ht="31.5">
      <c r="A198" s="18"/>
      <c r="B198" s="41"/>
      <c r="C198" s="41" t="s">
        <v>3251</v>
      </c>
      <c r="D198" s="15">
        <v>2</v>
      </c>
      <c r="E198" s="13" t="s">
        <v>156</v>
      </c>
      <c r="F198" s="21" t="s">
        <v>3250</v>
      </c>
      <c r="G198" s="23"/>
    </row>
    <row r="199" spans="1:9" ht="31.5">
      <c r="A199" s="18"/>
      <c r="B199" s="41"/>
      <c r="C199" s="41" t="s">
        <v>3249</v>
      </c>
      <c r="D199" s="15">
        <v>2</v>
      </c>
      <c r="E199" s="13" t="s">
        <v>156</v>
      </c>
      <c r="F199" s="21"/>
      <c r="G199" s="23"/>
    </row>
    <row r="200" spans="1:9" ht="75">
      <c r="A200" s="18"/>
      <c r="B200" s="41"/>
      <c r="C200" s="41" t="s">
        <v>3248</v>
      </c>
      <c r="D200" s="15">
        <v>2</v>
      </c>
      <c r="E200" s="13" t="s">
        <v>156</v>
      </c>
      <c r="F200" s="21" t="s">
        <v>3247</v>
      </c>
      <c r="G200" s="23"/>
    </row>
    <row r="201" spans="1:9" ht="63" hidden="1">
      <c r="A201" s="20" t="s">
        <v>985</v>
      </c>
      <c r="B201" s="77" t="s">
        <v>984</v>
      </c>
      <c r="C201" s="24"/>
      <c r="D201" s="24"/>
      <c r="E201" s="25"/>
      <c r="F201" s="24"/>
      <c r="G201" s="24"/>
      <c r="H201" s="8"/>
      <c r="I201" s="8"/>
    </row>
    <row r="202" spans="1:9" ht="15.75" hidden="1">
      <c r="A202" s="20" t="s">
        <v>983</v>
      </c>
      <c r="B202" s="76" t="s">
        <v>982</v>
      </c>
      <c r="C202" s="24"/>
      <c r="D202" s="24"/>
      <c r="E202" s="25"/>
      <c r="F202" s="24"/>
      <c r="G202" s="24"/>
      <c r="H202" s="8"/>
      <c r="I202" s="8"/>
    </row>
    <row r="203" spans="1:9" ht="45">
      <c r="A203" s="18" t="s">
        <v>979</v>
      </c>
      <c r="B203" s="77" t="s">
        <v>978</v>
      </c>
      <c r="C203" s="30" t="s">
        <v>977</v>
      </c>
      <c r="D203" s="15">
        <v>2</v>
      </c>
      <c r="E203" s="25" t="s">
        <v>156</v>
      </c>
      <c r="F203" s="22" t="s">
        <v>976</v>
      </c>
      <c r="G203" s="23"/>
    </row>
    <row r="204" spans="1:9" ht="47.25">
      <c r="A204" s="18" t="s">
        <v>973</v>
      </c>
      <c r="B204" s="76" t="s">
        <v>972</v>
      </c>
      <c r="C204" s="29" t="s">
        <v>3246</v>
      </c>
      <c r="D204" s="15">
        <v>2</v>
      </c>
      <c r="E204" s="25" t="s">
        <v>156</v>
      </c>
      <c r="F204" s="21" t="s">
        <v>3245</v>
      </c>
      <c r="G204" s="23"/>
    </row>
    <row r="205" spans="1:9" ht="45">
      <c r="A205" s="18"/>
      <c r="B205" s="76"/>
      <c r="C205" s="21" t="s">
        <v>3014</v>
      </c>
      <c r="D205" s="15">
        <v>2</v>
      </c>
      <c r="E205" s="25" t="s">
        <v>156</v>
      </c>
      <c r="F205" s="21" t="s">
        <v>3244</v>
      </c>
      <c r="G205" s="23"/>
    </row>
    <row r="206" spans="1:9" ht="30">
      <c r="A206" s="18"/>
      <c r="B206" s="41"/>
      <c r="C206" s="21" t="s">
        <v>3012</v>
      </c>
      <c r="D206" s="15">
        <v>2</v>
      </c>
      <c r="E206" s="25" t="s">
        <v>156</v>
      </c>
      <c r="F206" s="21" t="s">
        <v>3243</v>
      </c>
      <c r="G206" s="204"/>
    </row>
    <row r="207" spans="1:9" ht="15.75">
      <c r="A207" s="482" t="s">
        <v>5073</v>
      </c>
      <c r="B207" s="753" t="s">
        <v>5074</v>
      </c>
      <c r="C207" s="754"/>
      <c r="D207" s="754"/>
      <c r="E207" s="754"/>
      <c r="F207" s="754"/>
      <c r="G207" s="1009"/>
      <c r="H207" s="11">
        <f>SUM(D208:D220)</f>
        <v>12</v>
      </c>
      <c r="I207" s="11">
        <f>COUNT(D208:D220)*2</f>
        <v>12</v>
      </c>
    </row>
    <row r="208" spans="1:9" ht="210">
      <c r="A208" s="482" t="s">
        <v>5075</v>
      </c>
      <c r="B208" s="29" t="s">
        <v>5076</v>
      </c>
      <c r="C208" s="29" t="s">
        <v>5077</v>
      </c>
      <c r="D208" s="668">
        <v>2</v>
      </c>
      <c r="E208" s="25"/>
      <c r="F208" s="29" t="s">
        <v>5078</v>
      </c>
      <c r="G208" s="606"/>
    </row>
    <row r="209" spans="1:9" ht="120">
      <c r="A209" s="482" t="s">
        <v>5079</v>
      </c>
      <c r="B209" s="29" t="s">
        <v>5080</v>
      </c>
      <c r="C209" s="29" t="s">
        <v>5081</v>
      </c>
      <c r="D209" s="669">
        <v>2</v>
      </c>
      <c r="E209" s="25"/>
      <c r="F209" s="29" t="s">
        <v>5082</v>
      </c>
      <c r="G209" s="606"/>
    </row>
    <row r="210" spans="1:9" ht="105" hidden="1">
      <c r="A210" s="616" t="s">
        <v>5083</v>
      </c>
      <c r="B210" s="21" t="s">
        <v>5084</v>
      </c>
      <c r="C210" s="21" t="s">
        <v>5085</v>
      </c>
      <c r="D210" s="614"/>
      <c r="E210" s="24"/>
      <c r="F210" s="21" t="s">
        <v>5086</v>
      </c>
      <c r="G210" s="608"/>
      <c r="H210" s="509"/>
      <c r="I210" s="509"/>
    </row>
    <row r="211" spans="1:9" ht="165" hidden="1">
      <c r="A211" s="616" t="s">
        <v>5087</v>
      </c>
      <c r="B211" s="21" t="s">
        <v>5088</v>
      </c>
      <c r="C211" s="21" t="s">
        <v>5089</v>
      </c>
      <c r="D211" s="614"/>
      <c r="E211" s="24"/>
      <c r="F211" s="21" t="s">
        <v>5090</v>
      </c>
      <c r="G211" s="608"/>
      <c r="H211" s="509"/>
      <c r="I211" s="509"/>
    </row>
    <row r="212" spans="1:9" ht="135" hidden="1">
      <c r="A212" s="616" t="s">
        <v>5091</v>
      </c>
      <c r="B212" s="619" t="s">
        <v>5092</v>
      </c>
      <c r="C212" s="619" t="s">
        <v>5093</v>
      </c>
      <c r="D212" s="614"/>
      <c r="E212" s="24"/>
      <c r="F212" s="21" t="s">
        <v>5094</v>
      </c>
      <c r="G212" s="608"/>
      <c r="H212" s="509"/>
      <c r="I212" s="509"/>
    </row>
    <row r="213" spans="1:9" ht="180" hidden="1">
      <c r="A213" s="616" t="s">
        <v>5095</v>
      </c>
      <c r="B213" s="21" t="s">
        <v>5096</v>
      </c>
      <c r="C213" s="21" t="s">
        <v>5097</v>
      </c>
      <c r="D213" s="614"/>
      <c r="E213" s="24"/>
      <c r="F213" s="21" t="s">
        <v>5098</v>
      </c>
      <c r="G213" s="608"/>
      <c r="H213" s="509"/>
      <c r="I213" s="509"/>
    </row>
    <row r="214" spans="1:9" ht="270" hidden="1">
      <c r="A214" s="616" t="s">
        <v>5099</v>
      </c>
      <c r="B214" s="21" t="s">
        <v>5100</v>
      </c>
      <c r="C214" s="21" t="s">
        <v>5101</v>
      </c>
      <c r="D214" s="614"/>
      <c r="E214" s="24"/>
      <c r="F214" s="21" t="s">
        <v>5102</v>
      </c>
      <c r="G214" s="608"/>
      <c r="H214" s="509"/>
      <c r="I214" s="509"/>
    </row>
    <row r="215" spans="1:9" ht="240" hidden="1">
      <c r="A215" s="616" t="s">
        <v>5103</v>
      </c>
      <c r="B215" s="21" t="s">
        <v>5104</v>
      </c>
      <c r="C215" s="21" t="s">
        <v>5105</v>
      </c>
      <c r="D215" s="614"/>
      <c r="E215" s="24"/>
      <c r="F215" s="21" t="s">
        <v>5106</v>
      </c>
      <c r="G215" s="608"/>
      <c r="H215" s="509"/>
      <c r="I215" s="509"/>
    </row>
    <row r="216" spans="1:9" ht="45">
      <c r="A216" s="18" t="s">
        <v>5107</v>
      </c>
      <c r="B216" s="29" t="s">
        <v>5108</v>
      </c>
      <c r="C216" s="29" t="s">
        <v>3263</v>
      </c>
      <c r="D216" s="675">
        <v>2</v>
      </c>
      <c r="E216" s="13" t="s">
        <v>106</v>
      </c>
      <c r="F216" s="29"/>
      <c r="G216" s="606"/>
    </row>
    <row r="217" spans="1:9" ht="30">
      <c r="A217" s="111"/>
      <c r="B217" s="29"/>
      <c r="C217" s="29" t="s">
        <v>1865</v>
      </c>
      <c r="D217" s="675">
        <v>2</v>
      </c>
      <c r="E217" s="13" t="s">
        <v>106</v>
      </c>
      <c r="F217" s="29"/>
      <c r="G217" s="606"/>
    </row>
    <row r="218" spans="1:9" ht="30">
      <c r="A218" s="111"/>
      <c r="B218" s="29"/>
      <c r="C218" s="22" t="s">
        <v>1864</v>
      </c>
      <c r="D218" s="675">
        <v>2</v>
      </c>
      <c r="E218" s="13" t="s">
        <v>106</v>
      </c>
      <c r="F218" s="29"/>
      <c r="G218" s="606"/>
    </row>
    <row r="219" spans="1:9" ht="150">
      <c r="A219" s="482" t="s">
        <v>5109</v>
      </c>
      <c r="B219" s="29" t="s">
        <v>5110</v>
      </c>
      <c r="C219" s="22" t="s">
        <v>3262</v>
      </c>
      <c r="D219" s="675">
        <v>2</v>
      </c>
      <c r="E219" s="13" t="s">
        <v>106</v>
      </c>
      <c r="F219" s="29" t="s">
        <v>5111</v>
      </c>
      <c r="G219" s="606"/>
    </row>
    <row r="220" spans="1:9" ht="150" hidden="1">
      <c r="A220" s="616" t="s">
        <v>5112</v>
      </c>
      <c r="B220" s="21" t="s">
        <v>5113</v>
      </c>
      <c r="C220" s="21" t="s">
        <v>5114</v>
      </c>
      <c r="D220" s="614"/>
      <c r="E220" s="24"/>
      <c r="F220" s="21" t="s">
        <v>5115</v>
      </c>
      <c r="G220" s="23"/>
      <c r="H220" s="8"/>
      <c r="I220" s="8"/>
    </row>
    <row r="221" spans="1:9" ht="21">
      <c r="A221" s="111"/>
      <c r="B221" s="908" t="s">
        <v>966</v>
      </c>
      <c r="C221" s="878"/>
      <c r="D221" s="878"/>
      <c r="E221" s="878"/>
      <c r="F221" s="878"/>
      <c r="G221" s="878"/>
      <c r="H221" s="11">
        <f>H222+H231+H244+H258+H269+H287+H298+H303</f>
        <v>106</v>
      </c>
      <c r="I221" s="11">
        <f>I222+I231+I244+I258+I269+I287+I298+I303</f>
        <v>106</v>
      </c>
    </row>
    <row r="222" spans="1:9" ht="40.15" customHeight="1">
      <c r="A222" s="328" t="s">
        <v>965</v>
      </c>
      <c r="B222" s="879" t="s">
        <v>964</v>
      </c>
      <c r="C222" s="880"/>
      <c r="D222" s="880"/>
      <c r="E222" s="880"/>
      <c r="F222" s="880"/>
      <c r="G222" s="881"/>
      <c r="H222" s="11">
        <f>SUM(D223:D230)</f>
        <v>16</v>
      </c>
      <c r="I222" s="11">
        <f>COUNT(D223:D230)*2</f>
        <v>16</v>
      </c>
    </row>
    <row r="223" spans="1:9" ht="45">
      <c r="A223" s="18" t="s">
        <v>963</v>
      </c>
      <c r="B223" s="67" t="s">
        <v>962</v>
      </c>
      <c r="C223" s="22" t="s">
        <v>961</v>
      </c>
      <c r="D223" s="23">
        <v>2</v>
      </c>
      <c r="E223" s="25" t="s">
        <v>106</v>
      </c>
      <c r="F223" s="24"/>
      <c r="G223" s="23"/>
    </row>
    <row r="224" spans="1:9" ht="60">
      <c r="A224" s="18"/>
      <c r="B224" s="67"/>
      <c r="C224" s="29" t="s">
        <v>960</v>
      </c>
      <c r="D224" s="23">
        <v>2</v>
      </c>
      <c r="E224" s="25" t="s">
        <v>106</v>
      </c>
      <c r="F224" s="24"/>
      <c r="G224" s="23"/>
    </row>
    <row r="225" spans="1:9" ht="75">
      <c r="A225" s="18"/>
      <c r="B225" s="67"/>
      <c r="C225" s="16" t="s">
        <v>1857</v>
      </c>
      <c r="D225" s="23">
        <v>2</v>
      </c>
      <c r="E225" s="13" t="s">
        <v>178</v>
      </c>
      <c r="F225" s="24"/>
      <c r="G225" s="23"/>
    </row>
    <row r="226" spans="1:9" ht="45">
      <c r="A226" s="18"/>
      <c r="B226" s="67"/>
      <c r="C226" s="69" t="s">
        <v>1856</v>
      </c>
      <c r="D226" s="23">
        <v>2</v>
      </c>
      <c r="E226" s="124" t="s">
        <v>106</v>
      </c>
      <c r="F226" s="88"/>
      <c r="G226" s="23"/>
    </row>
    <row r="227" spans="1:9" ht="60">
      <c r="A227" s="18"/>
      <c r="B227" s="67"/>
      <c r="C227" s="16" t="s">
        <v>1855</v>
      </c>
      <c r="D227" s="23">
        <v>2</v>
      </c>
      <c r="E227" s="25" t="s">
        <v>106</v>
      </c>
      <c r="F227" s="24"/>
      <c r="G227" s="23"/>
    </row>
    <row r="228" spans="1:9" ht="47.25">
      <c r="A228" s="18" t="s">
        <v>959</v>
      </c>
      <c r="B228" s="41" t="s">
        <v>958</v>
      </c>
      <c r="C228" s="22" t="s">
        <v>957</v>
      </c>
      <c r="D228" s="23">
        <v>2</v>
      </c>
      <c r="E228" s="25" t="s">
        <v>956</v>
      </c>
      <c r="F228" s="24"/>
      <c r="G228" s="23"/>
    </row>
    <row r="229" spans="1:9" ht="75">
      <c r="A229" s="18"/>
      <c r="B229" s="41"/>
      <c r="C229" s="21" t="s">
        <v>1854</v>
      </c>
      <c r="D229" s="23">
        <v>2</v>
      </c>
      <c r="E229" s="25" t="s">
        <v>956</v>
      </c>
      <c r="F229" s="24"/>
      <c r="G229" s="23"/>
    </row>
    <row r="230" spans="1:9" ht="47.25">
      <c r="A230" s="18" t="s">
        <v>954</v>
      </c>
      <c r="B230" s="41" t="s">
        <v>953</v>
      </c>
      <c r="C230" s="16" t="s">
        <v>3242</v>
      </c>
      <c r="D230" s="23">
        <v>2</v>
      </c>
      <c r="E230" s="25" t="s">
        <v>223</v>
      </c>
      <c r="F230" s="24"/>
      <c r="G230" s="23"/>
    </row>
    <row r="231" spans="1:9" ht="40.15" customHeight="1">
      <c r="A231" s="328" t="s">
        <v>952</v>
      </c>
      <c r="B231" s="879" t="s">
        <v>951</v>
      </c>
      <c r="C231" s="880"/>
      <c r="D231" s="880"/>
      <c r="E231" s="880"/>
      <c r="F231" s="880"/>
      <c r="G231" s="881"/>
      <c r="H231" s="11">
        <f>SUM(D232:D241)</f>
        <v>18</v>
      </c>
      <c r="I231" s="11">
        <f>COUNT(D232:D241)*2</f>
        <v>18</v>
      </c>
    </row>
    <row r="232" spans="1:9" ht="75">
      <c r="A232" s="18" t="s">
        <v>950</v>
      </c>
      <c r="B232" s="41" t="s">
        <v>949</v>
      </c>
      <c r="C232" s="21" t="s">
        <v>3241</v>
      </c>
      <c r="D232" s="36">
        <v>2</v>
      </c>
      <c r="E232" s="25" t="s">
        <v>106</v>
      </c>
      <c r="F232" s="21" t="s">
        <v>947</v>
      </c>
      <c r="G232" s="23"/>
    </row>
    <row r="233" spans="1:9" ht="31.5" hidden="1">
      <c r="A233" s="20" t="s">
        <v>946</v>
      </c>
      <c r="B233" s="67" t="s">
        <v>945</v>
      </c>
      <c r="C233" s="24"/>
      <c r="D233" s="24"/>
      <c r="E233" s="25"/>
      <c r="F233" s="24"/>
      <c r="G233" s="24"/>
      <c r="H233" s="8"/>
      <c r="I233" s="8"/>
    </row>
    <row r="234" spans="1:9" ht="75">
      <c r="A234" s="18" t="s">
        <v>944</v>
      </c>
      <c r="B234" s="41" t="s">
        <v>943</v>
      </c>
      <c r="C234" s="16" t="s">
        <v>3240</v>
      </c>
      <c r="D234" s="36">
        <v>2</v>
      </c>
      <c r="E234" s="13" t="s">
        <v>178</v>
      </c>
      <c r="F234" s="24"/>
      <c r="G234" s="23"/>
    </row>
    <row r="235" spans="1:9" ht="120">
      <c r="A235" s="18"/>
      <c r="B235" s="41"/>
      <c r="C235" s="16" t="s">
        <v>3239</v>
      </c>
      <c r="D235" s="36">
        <v>2</v>
      </c>
      <c r="E235" s="13" t="s">
        <v>178</v>
      </c>
      <c r="F235" s="16" t="s">
        <v>2749</v>
      </c>
      <c r="G235" s="23"/>
    </row>
    <row r="236" spans="1:9" ht="31.5">
      <c r="A236" s="18" t="s">
        <v>940</v>
      </c>
      <c r="B236" s="41" t="s">
        <v>939</v>
      </c>
      <c r="C236" s="29" t="s">
        <v>3238</v>
      </c>
      <c r="D236" s="36">
        <v>2</v>
      </c>
      <c r="E236" s="25" t="s">
        <v>178</v>
      </c>
      <c r="F236" s="24"/>
      <c r="G236" s="23"/>
    </row>
    <row r="237" spans="1:9" ht="45">
      <c r="A237" s="18"/>
      <c r="B237" s="41"/>
      <c r="C237" s="133" t="s">
        <v>3237</v>
      </c>
      <c r="D237" s="36">
        <v>2</v>
      </c>
      <c r="E237" s="13" t="s">
        <v>49</v>
      </c>
      <c r="F237" s="24"/>
      <c r="G237" s="23"/>
    </row>
    <row r="238" spans="1:9" ht="60">
      <c r="A238" s="18" t="s">
        <v>935</v>
      </c>
      <c r="B238" s="67" t="s">
        <v>934</v>
      </c>
      <c r="C238" s="16" t="s">
        <v>3236</v>
      </c>
      <c r="D238" s="36">
        <v>2</v>
      </c>
      <c r="E238" s="9" t="s">
        <v>106</v>
      </c>
      <c r="F238" s="24"/>
      <c r="G238" s="23"/>
    </row>
    <row r="239" spans="1:9" ht="60">
      <c r="A239" s="18"/>
      <c r="B239" s="67"/>
      <c r="C239" s="16" t="s">
        <v>3235</v>
      </c>
      <c r="D239" s="36">
        <v>2</v>
      </c>
      <c r="E239" s="25" t="s">
        <v>120</v>
      </c>
      <c r="F239" s="24"/>
      <c r="G239" s="23"/>
    </row>
    <row r="240" spans="1:9" ht="45">
      <c r="A240" s="18" t="s">
        <v>931</v>
      </c>
      <c r="B240" s="16" t="s">
        <v>930</v>
      </c>
      <c r="C240" s="22" t="s">
        <v>929</v>
      </c>
      <c r="D240" s="36">
        <v>2</v>
      </c>
      <c r="E240" s="25" t="s">
        <v>106</v>
      </c>
      <c r="F240" s="24"/>
      <c r="G240" s="23"/>
    </row>
    <row r="241" spans="1:9" ht="30">
      <c r="A241" s="18"/>
      <c r="B241" s="16"/>
      <c r="C241" s="21" t="s">
        <v>3234</v>
      </c>
      <c r="D241" s="36">
        <v>2</v>
      </c>
      <c r="E241" s="25" t="s">
        <v>779</v>
      </c>
      <c r="F241" s="24"/>
      <c r="G241" s="23"/>
    </row>
    <row r="242" spans="1:9" ht="47.25" hidden="1">
      <c r="A242" s="20" t="s">
        <v>927</v>
      </c>
      <c r="B242" s="41" t="s">
        <v>926</v>
      </c>
      <c r="C242" s="24"/>
      <c r="D242" s="24"/>
      <c r="E242" s="25"/>
      <c r="F242" s="24"/>
      <c r="G242" s="24"/>
      <c r="H242" s="8"/>
      <c r="I242" s="8"/>
    </row>
    <row r="243" spans="1:9" ht="47.25" hidden="1">
      <c r="A243" s="20" t="s">
        <v>921</v>
      </c>
      <c r="B243" s="41" t="s">
        <v>920</v>
      </c>
      <c r="C243" s="24"/>
      <c r="D243" s="24"/>
      <c r="E243" s="25"/>
      <c r="F243" s="24"/>
      <c r="G243" s="24"/>
      <c r="H243" s="8"/>
      <c r="I243" s="8"/>
    </row>
    <row r="244" spans="1:9" ht="40.15" customHeight="1">
      <c r="A244" s="328" t="s">
        <v>919</v>
      </c>
      <c r="B244" s="879" t="s">
        <v>918</v>
      </c>
      <c r="C244" s="880"/>
      <c r="D244" s="880"/>
      <c r="E244" s="880"/>
      <c r="F244" s="880"/>
      <c r="G244" s="881"/>
      <c r="H244" s="11">
        <f>SUM(D245:D257)</f>
        <v>24</v>
      </c>
      <c r="I244" s="11">
        <f>COUNT(D245:D257)*2</f>
        <v>24</v>
      </c>
    </row>
    <row r="245" spans="1:9" ht="47.25">
      <c r="A245" s="18" t="s">
        <v>917</v>
      </c>
      <c r="B245" s="37" t="s">
        <v>916</v>
      </c>
      <c r="C245" s="258" t="s">
        <v>3233</v>
      </c>
      <c r="D245" s="23">
        <v>2</v>
      </c>
      <c r="E245" s="25" t="s">
        <v>156</v>
      </c>
      <c r="F245" s="24"/>
      <c r="G245" s="23"/>
    </row>
    <row r="246" spans="1:9" ht="30">
      <c r="A246" s="18"/>
      <c r="B246" s="37"/>
      <c r="C246" s="258" t="s">
        <v>3232</v>
      </c>
      <c r="D246" s="23">
        <v>2</v>
      </c>
      <c r="E246" s="25" t="s">
        <v>156</v>
      </c>
      <c r="F246" s="24"/>
      <c r="G246" s="23"/>
    </row>
    <row r="247" spans="1:9" ht="31.5">
      <c r="A247" s="18" t="s">
        <v>911</v>
      </c>
      <c r="B247" s="37" t="s">
        <v>910</v>
      </c>
      <c r="C247" s="31" t="s">
        <v>3231</v>
      </c>
      <c r="D247" s="23">
        <v>2</v>
      </c>
      <c r="E247" s="25" t="s">
        <v>156</v>
      </c>
      <c r="F247" s="21"/>
      <c r="G247" s="23"/>
    </row>
    <row r="248" spans="1:9" ht="60">
      <c r="A248" s="18"/>
      <c r="B248" s="37"/>
      <c r="C248" s="21" t="s">
        <v>3230</v>
      </c>
      <c r="D248" s="23">
        <v>2</v>
      </c>
      <c r="E248" s="25" t="s">
        <v>779</v>
      </c>
      <c r="F248" s="21"/>
      <c r="G248" s="23"/>
    </row>
    <row r="249" spans="1:9" ht="105">
      <c r="A249" s="18" t="s">
        <v>906</v>
      </c>
      <c r="B249" s="37" t="s">
        <v>905</v>
      </c>
      <c r="C249" s="49" t="s">
        <v>3229</v>
      </c>
      <c r="D249" s="23">
        <v>2</v>
      </c>
      <c r="E249" s="25" t="s">
        <v>779</v>
      </c>
      <c r="F249" s="24"/>
      <c r="G249" s="23"/>
    </row>
    <row r="250" spans="1:9" ht="45">
      <c r="A250" s="18"/>
      <c r="B250" s="37"/>
      <c r="C250" s="49" t="s">
        <v>3228</v>
      </c>
      <c r="D250" s="23">
        <v>2</v>
      </c>
      <c r="E250" s="25" t="s">
        <v>156</v>
      </c>
      <c r="F250" s="24"/>
      <c r="G250" s="23"/>
    </row>
    <row r="251" spans="1:9" ht="60">
      <c r="A251" s="18"/>
      <c r="B251" s="37"/>
      <c r="C251" s="21" t="s">
        <v>3227</v>
      </c>
      <c r="D251" s="23">
        <v>2</v>
      </c>
      <c r="E251" s="25" t="s">
        <v>156</v>
      </c>
      <c r="F251" s="24"/>
      <c r="G251" s="23"/>
    </row>
    <row r="252" spans="1:9" ht="75">
      <c r="A252" s="18"/>
      <c r="B252" s="37"/>
      <c r="C252" s="21" t="s">
        <v>3226</v>
      </c>
      <c r="D252" s="23">
        <v>2</v>
      </c>
      <c r="E252" s="25" t="s">
        <v>156</v>
      </c>
      <c r="F252" s="24"/>
      <c r="G252" s="23"/>
    </row>
    <row r="253" spans="1:9" ht="90">
      <c r="A253" s="18"/>
      <c r="B253" s="37"/>
      <c r="C253" s="22" t="s">
        <v>3225</v>
      </c>
      <c r="D253" s="23">
        <v>2</v>
      </c>
      <c r="E253" s="13" t="s">
        <v>106</v>
      </c>
      <c r="F253" s="22" t="s">
        <v>901</v>
      </c>
      <c r="G253" s="23"/>
    </row>
    <row r="254" spans="1:9" ht="30">
      <c r="A254" s="18"/>
      <c r="B254" s="37"/>
      <c r="C254" s="22" t="s">
        <v>3224</v>
      </c>
      <c r="D254" s="23">
        <v>2</v>
      </c>
      <c r="E254" s="13" t="s">
        <v>106</v>
      </c>
      <c r="F254" s="22" t="s">
        <v>3223</v>
      </c>
      <c r="G254" s="23"/>
    </row>
    <row r="255" spans="1:9" ht="90">
      <c r="A255" s="18"/>
      <c r="B255" s="37"/>
      <c r="C255" s="22" t="s">
        <v>3222</v>
      </c>
      <c r="D255" s="23">
        <v>2</v>
      </c>
      <c r="E255" s="13" t="s">
        <v>106</v>
      </c>
      <c r="F255" s="22" t="s">
        <v>901</v>
      </c>
      <c r="G255" s="23"/>
    </row>
    <row r="256" spans="1:9" ht="31.5" hidden="1">
      <c r="A256" s="20" t="s">
        <v>900</v>
      </c>
      <c r="B256" s="37" t="s">
        <v>899</v>
      </c>
      <c r="C256" s="37"/>
      <c r="D256" s="24"/>
      <c r="E256" s="25"/>
      <c r="F256" s="24"/>
      <c r="G256" s="24"/>
      <c r="H256" s="8"/>
      <c r="I256" s="8"/>
    </row>
    <row r="257" spans="1:9" ht="45">
      <c r="A257" s="18" t="s">
        <v>897</v>
      </c>
      <c r="B257" s="73" t="s">
        <v>896</v>
      </c>
      <c r="C257" s="22" t="s">
        <v>1610</v>
      </c>
      <c r="D257" s="23">
        <v>2</v>
      </c>
      <c r="E257" s="25" t="s">
        <v>118</v>
      </c>
      <c r="F257" s="24"/>
      <c r="G257" s="23"/>
    </row>
    <row r="258" spans="1:9" ht="40.15" customHeight="1">
      <c r="A258" s="328" t="s">
        <v>894</v>
      </c>
      <c r="B258" s="737" t="s">
        <v>893</v>
      </c>
      <c r="C258" s="738"/>
      <c r="D258" s="738"/>
      <c r="E258" s="738"/>
      <c r="F258" s="738"/>
      <c r="G258" s="739"/>
      <c r="H258" s="11">
        <f>SUM(D259:D268)</f>
        <v>18</v>
      </c>
      <c r="I258" s="11">
        <f>COUNT(D259:D268)*2</f>
        <v>18</v>
      </c>
    </row>
    <row r="259" spans="1:9" ht="45">
      <c r="A259" s="18" t="s">
        <v>892</v>
      </c>
      <c r="B259" s="32" t="s">
        <v>891</v>
      </c>
      <c r="C259" s="35" t="s">
        <v>890</v>
      </c>
      <c r="D259" s="23">
        <v>2</v>
      </c>
      <c r="E259" s="25" t="s">
        <v>156</v>
      </c>
      <c r="F259" s="24"/>
      <c r="G259" s="23"/>
    </row>
    <row r="260" spans="1:9" ht="30">
      <c r="A260" s="18"/>
      <c r="B260" s="32"/>
      <c r="C260" s="35" t="s">
        <v>889</v>
      </c>
      <c r="D260" s="23">
        <v>2</v>
      </c>
      <c r="E260" s="25" t="s">
        <v>156</v>
      </c>
      <c r="F260" s="24"/>
      <c r="G260" s="23"/>
    </row>
    <row r="261" spans="1:9" ht="60">
      <c r="A261" s="18" t="s">
        <v>888</v>
      </c>
      <c r="B261" s="30" t="s">
        <v>887</v>
      </c>
      <c r="C261" s="35" t="s">
        <v>886</v>
      </c>
      <c r="D261" s="23">
        <v>2</v>
      </c>
      <c r="E261" s="25" t="s">
        <v>156</v>
      </c>
      <c r="F261" s="35" t="s">
        <v>885</v>
      </c>
      <c r="G261" s="23"/>
    </row>
    <row r="262" spans="1:9" ht="30">
      <c r="A262" s="18"/>
      <c r="B262" s="30"/>
      <c r="C262" s="22" t="s">
        <v>884</v>
      </c>
      <c r="D262" s="23">
        <v>2</v>
      </c>
      <c r="E262" s="25" t="s">
        <v>156</v>
      </c>
      <c r="F262" s="22"/>
      <c r="G262" s="23"/>
    </row>
    <row r="263" spans="1:9" ht="45">
      <c r="A263" s="18"/>
      <c r="B263" s="30"/>
      <c r="C263" s="44" t="s">
        <v>883</v>
      </c>
      <c r="D263" s="23">
        <v>2</v>
      </c>
      <c r="E263" s="25" t="s">
        <v>156</v>
      </c>
      <c r="F263" s="22"/>
      <c r="G263" s="23"/>
    </row>
    <row r="264" spans="1:9" ht="45">
      <c r="A264" s="18" t="s">
        <v>882</v>
      </c>
      <c r="B264" s="28" t="s">
        <v>881</v>
      </c>
      <c r="C264" s="132" t="s">
        <v>880</v>
      </c>
      <c r="D264" s="23">
        <v>2</v>
      </c>
      <c r="E264" s="25" t="s">
        <v>156</v>
      </c>
      <c r="F264" s="24"/>
      <c r="G264" s="23"/>
    </row>
    <row r="265" spans="1:9" ht="30">
      <c r="A265" s="18"/>
      <c r="B265" s="28"/>
      <c r="C265" s="35" t="s">
        <v>879</v>
      </c>
      <c r="D265" s="23">
        <v>2</v>
      </c>
      <c r="E265" s="25" t="s">
        <v>156</v>
      </c>
      <c r="F265" s="24"/>
      <c r="G265" s="23"/>
    </row>
    <row r="266" spans="1:9" ht="31.5" hidden="1">
      <c r="A266" s="20" t="s">
        <v>876</v>
      </c>
      <c r="B266" s="28" t="s">
        <v>875</v>
      </c>
      <c r="C266" s="24"/>
      <c r="D266" s="24"/>
      <c r="E266" s="25"/>
      <c r="F266" s="24"/>
      <c r="G266" s="24"/>
      <c r="H266" s="8"/>
      <c r="I266" s="8"/>
    </row>
    <row r="267" spans="1:9" ht="31.5">
      <c r="A267" s="18" t="s">
        <v>874</v>
      </c>
      <c r="B267" s="28" t="s">
        <v>873</v>
      </c>
      <c r="C267" s="21" t="s">
        <v>3221</v>
      </c>
      <c r="D267" s="23">
        <v>2</v>
      </c>
      <c r="E267" s="25" t="s">
        <v>156</v>
      </c>
      <c r="F267" s="24"/>
      <c r="G267" s="23"/>
    </row>
    <row r="268" spans="1:9" ht="47.25">
      <c r="A268" s="18" t="s">
        <v>871</v>
      </c>
      <c r="B268" s="28" t="s">
        <v>870</v>
      </c>
      <c r="C268" s="29" t="s">
        <v>869</v>
      </c>
      <c r="D268" s="23">
        <v>2</v>
      </c>
      <c r="E268" s="25" t="s">
        <v>156</v>
      </c>
      <c r="F268" s="24"/>
      <c r="G268" s="23"/>
    </row>
    <row r="269" spans="1:9" ht="40.15" customHeight="1">
      <c r="A269" s="332" t="s">
        <v>868</v>
      </c>
      <c r="B269" s="737" t="s">
        <v>867</v>
      </c>
      <c r="C269" s="738"/>
      <c r="D269" s="738"/>
      <c r="E269" s="738"/>
      <c r="F269" s="738"/>
      <c r="G269" s="739"/>
      <c r="H269" s="11">
        <f>SUM(D270:D271)</f>
        <v>4</v>
      </c>
      <c r="I269" s="11">
        <f>COUNT(D270:D271)*2</f>
        <v>4</v>
      </c>
    </row>
    <row r="270" spans="1:9" ht="47.25">
      <c r="A270" s="18" t="s">
        <v>866</v>
      </c>
      <c r="B270" s="28" t="s">
        <v>865</v>
      </c>
      <c r="C270" s="22" t="s">
        <v>864</v>
      </c>
      <c r="D270" s="23">
        <v>2</v>
      </c>
      <c r="E270" s="25" t="s">
        <v>223</v>
      </c>
      <c r="F270" s="24"/>
      <c r="G270" s="23"/>
    </row>
    <row r="271" spans="1:9" ht="47.25">
      <c r="A271" s="18" t="s">
        <v>863</v>
      </c>
      <c r="B271" s="28" t="s">
        <v>862</v>
      </c>
      <c r="C271" s="66" t="s">
        <v>3220</v>
      </c>
      <c r="D271" s="23">
        <v>2</v>
      </c>
      <c r="E271" s="25" t="s">
        <v>223</v>
      </c>
      <c r="F271" s="24"/>
      <c r="G271" s="23"/>
    </row>
    <row r="272" spans="1:9" ht="45" hidden="1">
      <c r="A272" s="20" t="s">
        <v>860</v>
      </c>
      <c r="B272" s="69" t="s">
        <v>859</v>
      </c>
      <c r="C272" s="24"/>
      <c r="D272" s="24"/>
      <c r="E272" s="25"/>
      <c r="F272" s="24"/>
      <c r="G272" s="24"/>
      <c r="H272" s="8"/>
      <c r="I272" s="8"/>
    </row>
    <row r="273" spans="1:9" ht="40.15" hidden="1" customHeight="1">
      <c r="A273" s="334" t="s">
        <v>858</v>
      </c>
      <c r="B273" s="879" t="s">
        <v>857</v>
      </c>
      <c r="C273" s="880"/>
      <c r="D273" s="880"/>
      <c r="E273" s="880"/>
      <c r="F273" s="880"/>
      <c r="G273" s="881"/>
    </row>
    <row r="274" spans="1:9" ht="47.25" hidden="1">
      <c r="A274" s="39" t="s">
        <v>856</v>
      </c>
      <c r="B274" s="41" t="s">
        <v>855</v>
      </c>
      <c r="C274" s="24"/>
      <c r="D274" s="24"/>
      <c r="E274" s="25"/>
      <c r="F274" s="24"/>
      <c r="G274" s="24"/>
      <c r="H274" s="8"/>
      <c r="I274" s="8"/>
    </row>
    <row r="275" spans="1:9" ht="47.25" hidden="1">
      <c r="A275" s="39" t="s">
        <v>853</v>
      </c>
      <c r="B275" s="41" t="s">
        <v>852</v>
      </c>
      <c r="C275" s="24"/>
      <c r="D275" s="24"/>
      <c r="E275" s="25"/>
      <c r="F275" s="24"/>
      <c r="G275" s="24"/>
      <c r="H275" s="8"/>
      <c r="I275" s="8"/>
    </row>
    <row r="276" spans="1:9" ht="60" hidden="1">
      <c r="A276" s="39" t="s">
        <v>851</v>
      </c>
      <c r="B276" s="22" t="s">
        <v>850</v>
      </c>
      <c r="C276" s="24"/>
      <c r="D276" s="24"/>
      <c r="E276" s="25"/>
      <c r="F276" s="24"/>
      <c r="G276" s="24"/>
      <c r="H276" s="8"/>
      <c r="I276" s="8"/>
    </row>
    <row r="277" spans="1:9" ht="40.15" hidden="1" customHeight="1">
      <c r="A277" s="334" t="s">
        <v>849</v>
      </c>
      <c r="B277" s="879" t="s">
        <v>848</v>
      </c>
      <c r="C277" s="880"/>
      <c r="D277" s="880"/>
      <c r="E277" s="880"/>
      <c r="F277" s="880"/>
      <c r="G277" s="881"/>
    </row>
    <row r="278" spans="1:9" ht="31.5" hidden="1">
      <c r="A278" s="20" t="s">
        <v>847</v>
      </c>
      <c r="B278" s="41" t="s">
        <v>846</v>
      </c>
      <c r="C278" s="24"/>
      <c r="D278" s="24"/>
      <c r="E278" s="25"/>
      <c r="F278" s="24"/>
      <c r="G278" s="24"/>
      <c r="H278" s="8"/>
      <c r="I278" s="8"/>
    </row>
    <row r="279" spans="1:9" ht="47.25" hidden="1">
      <c r="A279" s="20" t="s">
        <v>844</v>
      </c>
      <c r="B279" s="41" t="s">
        <v>843</v>
      </c>
      <c r="C279" s="24"/>
      <c r="D279" s="24"/>
      <c r="E279" s="25"/>
      <c r="F279" s="24"/>
      <c r="G279" s="24"/>
      <c r="H279" s="8"/>
      <c r="I279" s="8"/>
    </row>
    <row r="280" spans="1:9" ht="45" hidden="1">
      <c r="A280" s="20" t="s">
        <v>842</v>
      </c>
      <c r="B280" s="22" t="s">
        <v>841</v>
      </c>
      <c r="C280" s="24"/>
      <c r="D280" s="24"/>
      <c r="E280" s="25"/>
      <c r="F280" s="24"/>
      <c r="G280" s="24"/>
      <c r="H280" s="8"/>
      <c r="I280" s="8"/>
    </row>
    <row r="281" spans="1:9" ht="40.15" hidden="1" customHeight="1">
      <c r="A281" s="334" t="s">
        <v>840</v>
      </c>
      <c r="B281" s="879" t="s">
        <v>839</v>
      </c>
      <c r="C281" s="880"/>
      <c r="D281" s="880"/>
      <c r="E281" s="880"/>
      <c r="F281" s="880"/>
      <c r="G281" s="881"/>
    </row>
    <row r="282" spans="1:9" ht="47.25" hidden="1">
      <c r="A282" s="20" t="s">
        <v>838</v>
      </c>
      <c r="B282" s="41" t="s">
        <v>837</v>
      </c>
      <c r="C282" s="24"/>
      <c r="D282" s="24"/>
      <c r="E282" s="25"/>
      <c r="F282" s="24"/>
      <c r="G282" s="24"/>
      <c r="H282" s="8"/>
      <c r="I282" s="8"/>
    </row>
    <row r="283" spans="1:9" ht="47.25" hidden="1">
      <c r="A283" s="20" t="s">
        <v>836</v>
      </c>
      <c r="B283" s="28" t="s">
        <v>835</v>
      </c>
      <c r="C283" s="24"/>
      <c r="D283" s="24"/>
      <c r="E283" s="25"/>
      <c r="F283" s="24"/>
      <c r="G283" s="24"/>
      <c r="H283" s="8"/>
      <c r="I283" s="8"/>
    </row>
    <row r="284" spans="1:9" ht="40.15" hidden="1" customHeight="1">
      <c r="A284" s="335" t="s">
        <v>834</v>
      </c>
      <c r="B284" s="879" t="s">
        <v>833</v>
      </c>
      <c r="C284" s="880"/>
      <c r="D284" s="880"/>
      <c r="E284" s="880"/>
      <c r="F284" s="880"/>
      <c r="G284" s="881"/>
    </row>
    <row r="285" spans="1:9" ht="31.5" hidden="1">
      <c r="A285" s="20" t="s">
        <v>832</v>
      </c>
      <c r="B285" s="41" t="s">
        <v>831</v>
      </c>
      <c r="C285" s="24"/>
      <c r="D285" s="24"/>
      <c r="E285" s="25"/>
      <c r="F285" s="24"/>
      <c r="G285" s="24"/>
      <c r="H285" s="8"/>
      <c r="I285" s="8"/>
    </row>
    <row r="286" spans="1:9" ht="47.25" hidden="1">
      <c r="A286" s="20" t="s">
        <v>830</v>
      </c>
      <c r="B286" s="41" t="s">
        <v>829</v>
      </c>
      <c r="C286" s="24"/>
      <c r="D286" s="24"/>
      <c r="E286" s="25"/>
      <c r="F286" s="24"/>
      <c r="G286" s="24"/>
      <c r="H286" s="8"/>
      <c r="I286" s="8"/>
    </row>
    <row r="287" spans="1:9" ht="40.15" customHeight="1">
      <c r="A287" s="328" t="s">
        <v>828</v>
      </c>
      <c r="B287" s="879" t="s">
        <v>827</v>
      </c>
      <c r="C287" s="880"/>
      <c r="D287" s="880"/>
      <c r="E287" s="880"/>
      <c r="F287" s="880"/>
      <c r="G287" s="881"/>
      <c r="H287" s="11">
        <f>SUM(D288:D297)</f>
        <v>16</v>
      </c>
      <c r="I287" s="11">
        <f>COUNT(D288:D297)*2</f>
        <v>16</v>
      </c>
    </row>
    <row r="288" spans="1:9" ht="47.25">
      <c r="A288" s="18" t="s">
        <v>826</v>
      </c>
      <c r="B288" s="41" t="s">
        <v>825</v>
      </c>
      <c r="C288" s="21" t="s">
        <v>3219</v>
      </c>
      <c r="D288" s="23">
        <v>2</v>
      </c>
      <c r="E288" s="25" t="s">
        <v>49</v>
      </c>
      <c r="F288" s="24"/>
      <c r="G288" s="23"/>
    </row>
    <row r="289" spans="1:9" ht="30">
      <c r="A289" s="18"/>
      <c r="B289" s="41"/>
      <c r="C289" s="21" t="s">
        <v>3218</v>
      </c>
      <c r="D289" s="23">
        <v>2</v>
      </c>
      <c r="E289" s="25" t="s">
        <v>49</v>
      </c>
      <c r="F289" s="24"/>
      <c r="G289" s="23"/>
    </row>
    <row r="290" spans="1:9" ht="60">
      <c r="A290" s="18"/>
      <c r="B290" s="41"/>
      <c r="C290" s="21" t="s">
        <v>3217</v>
      </c>
      <c r="D290" s="23">
        <v>2</v>
      </c>
      <c r="E290" s="25" t="s">
        <v>49</v>
      </c>
      <c r="F290" s="24"/>
      <c r="G290" s="23"/>
    </row>
    <row r="291" spans="1:9" ht="30">
      <c r="A291" s="18"/>
      <c r="B291" s="41"/>
      <c r="C291" s="21" t="s">
        <v>3216</v>
      </c>
      <c r="D291" s="23">
        <v>2</v>
      </c>
      <c r="E291" s="25" t="s">
        <v>49</v>
      </c>
      <c r="F291" s="24"/>
      <c r="G291" s="23"/>
    </row>
    <row r="292" spans="1:9" ht="60">
      <c r="A292" s="18"/>
      <c r="B292" s="41"/>
      <c r="C292" s="92" t="s">
        <v>3215</v>
      </c>
      <c r="D292" s="23">
        <v>2</v>
      </c>
      <c r="E292" s="110" t="s">
        <v>156</v>
      </c>
      <c r="F292" s="120"/>
      <c r="G292" s="23"/>
    </row>
    <row r="293" spans="1:9" ht="47.25" hidden="1">
      <c r="A293" s="20" t="s">
        <v>824</v>
      </c>
      <c r="B293" s="41" t="s">
        <v>823</v>
      </c>
      <c r="C293" s="24"/>
      <c r="D293" s="24"/>
      <c r="E293" s="25"/>
      <c r="F293" s="24"/>
      <c r="G293" s="24"/>
      <c r="H293" s="8"/>
      <c r="I293" s="8"/>
    </row>
    <row r="294" spans="1:9" ht="15.75" hidden="1">
      <c r="A294" s="20"/>
      <c r="B294" s="41"/>
      <c r="C294" s="24"/>
      <c r="D294" s="24"/>
      <c r="E294" s="25"/>
      <c r="F294" s="24"/>
      <c r="G294" s="24"/>
      <c r="H294" s="8"/>
      <c r="I294" s="8"/>
    </row>
    <row r="295" spans="1:9" ht="47.25">
      <c r="A295" s="18" t="s">
        <v>822</v>
      </c>
      <c r="B295" s="67" t="s">
        <v>821</v>
      </c>
      <c r="C295" s="21" t="s">
        <v>3214</v>
      </c>
      <c r="D295" s="23">
        <v>2</v>
      </c>
      <c r="E295" s="25" t="s">
        <v>49</v>
      </c>
      <c r="F295" s="24"/>
      <c r="G295" s="23"/>
    </row>
    <row r="296" spans="1:9" ht="75">
      <c r="A296" s="18"/>
      <c r="B296" s="67"/>
      <c r="C296" s="21" t="s">
        <v>3213</v>
      </c>
      <c r="D296" s="23">
        <v>2</v>
      </c>
      <c r="E296" s="13" t="s">
        <v>49</v>
      </c>
      <c r="F296" s="21" t="s">
        <v>3212</v>
      </c>
      <c r="G296" s="23"/>
    </row>
    <row r="297" spans="1:9" ht="45">
      <c r="A297" s="18"/>
      <c r="B297" s="67"/>
      <c r="C297" s="21" t="s">
        <v>3211</v>
      </c>
      <c r="D297" s="23">
        <v>2</v>
      </c>
      <c r="E297" s="13" t="s">
        <v>49</v>
      </c>
      <c r="F297" s="21"/>
      <c r="G297" s="23"/>
    </row>
    <row r="298" spans="1:9" ht="40.15" customHeight="1">
      <c r="A298" s="328" t="s">
        <v>820</v>
      </c>
      <c r="B298" s="879" t="s">
        <v>819</v>
      </c>
      <c r="C298" s="880"/>
      <c r="D298" s="880"/>
      <c r="E298" s="880"/>
      <c r="F298" s="880"/>
      <c r="G298" s="881"/>
      <c r="H298" s="11">
        <f>SUM(D299:D302)</f>
        <v>8</v>
      </c>
      <c r="I298" s="11">
        <f>COUNT(D299:D302)*2</f>
        <v>8</v>
      </c>
    </row>
    <row r="299" spans="1:9" ht="47.25">
      <c r="A299" s="18" t="s">
        <v>818</v>
      </c>
      <c r="B299" s="37" t="s">
        <v>817</v>
      </c>
      <c r="C299" s="37" t="s">
        <v>2992</v>
      </c>
      <c r="D299" s="149">
        <v>2</v>
      </c>
      <c r="E299" s="25" t="s">
        <v>118</v>
      </c>
      <c r="F299" s="24"/>
      <c r="G299" s="23"/>
    </row>
    <row r="300" spans="1:9" ht="90">
      <c r="A300" s="18" t="s">
        <v>815</v>
      </c>
      <c r="B300" s="37" t="s">
        <v>814</v>
      </c>
      <c r="C300" s="22" t="s">
        <v>813</v>
      </c>
      <c r="D300" s="149">
        <v>2</v>
      </c>
      <c r="E300" s="25" t="s">
        <v>120</v>
      </c>
      <c r="F300" s="22" t="s">
        <v>812</v>
      </c>
      <c r="G300" s="23"/>
    </row>
    <row r="301" spans="1:9" ht="30">
      <c r="A301" s="18"/>
      <c r="B301" s="37"/>
      <c r="C301" s="62" t="s">
        <v>811</v>
      </c>
      <c r="D301" s="149">
        <v>2</v>
      </c>
      <c r="E301" s="25" t="s">
        <v>118</v>
      </c>
      <c r="F301" s="25"/>
      <c r="G301" s="23"/>
    </row>
    <row r="302" spans="1:9" ht="63">
      <c r="A302" s="18" t="s">
        <v>810</v>
      </c>
      <c r="B302" s="37" t="s">
        <v>809</v>
      </c>
      <c r="C302" s="35" t="s">
        <v>2712</v>
      </c>
      <c r="D302" s="149">
        <v>2</v>
      </c>
      <c r="E302" s="25" t="s">
        <v>156</v>
      </c>
      <c r="F302" s="24"/>
      <c r="G302" s="23"/>
    </row>
    <row r="303" spans="1:9" ht="40.15" customHeight="1">
      <c r="A303" s="332" t="s">
        <v>807</v>
      </c>
      <c r="B303" s="879" t="s">
        <v>806</v>
      </c>
      <c r="C303" s="880"/>
      <c r="D303" s="880"/>
      <c r="E303" s="880"/>
      <c r="F303" s="880"/>
      <c r="G303" s="881"/>
      <c r="H303" s="11">
        <f>SUM(D304)</f>
        <v>2</v>
      </c>
      <c r="I303" s="11">
        <f>COUNT(D304)*2</f>
        <v>2</v>
      </c>
    </row>
    <row r="304" spans="1:9" ht="105">
      <c r="A304" s="18" t="s">
        <v>805</v>
      </c>
      <c r="B304" s="66" t="s">
        <v>804</v>
      </c>
      <c r="C304" s="35" t="s">
        <v>803</v>
      </c>
      <c r="D304" s="23">
        <v>2</v>
      </c>
      <c r="E304" s="25" t="s">
        <v>106</v>
      </c>
      <c r="F304" s="16" t="s">
        <v>802</v>
      </c>
      <c r="G304" s="23"/>
    </row>
    <row r="305" spans="1:9" ht="30" hidden="1">
      <c r="A305" s="20" t="s">
        <v>801</v>
      </c>
      <c r="B305" s="66" t="s">
        <v>800</v>
      </c>
      <c r="C305" s="24"/>
      <c r="D305" s="24"/>
      <c r="E305" s="25"/>
      <c r="F305" s="24"/>
      <c r="G305" s="24"/>
      <c r="H305" s="8"/>
      <c r="I305" s="8"/>
    </row>
    <row r="306" spans="1:9" ht="21">
      <c r="A306" s="111"/>
      <c r="B306" s="908" t="s">
        <v>799</v>
      </c>
      <c r="C306" s="878"/>
      <c r="D306" s="878"/>
      <c r="E306" s="878"/>
      <c r="F306" s="878"/>
      <c r="G306" s="878"/>
      <c r="H306" s="11">
        <f>H307+H316+H327+H339+H357+H364</f>
        <v>68</v>
      </c>
      <c r="I306" s="11">
        <f>I307+I316+I327+I339+I357+I364</f>
        <v>68</v>
      </c>
    </row>
    <row r="307" spans="1:9" ht="40.15" customHeight="1">
      <c r="A307" s="328" t="s">
        <v>798</v>
      </c>
      <c r="B307" s="737" t="s">
        <v>797</v>
      </c>
      <c r="C307" s="738"/>
      <c r="D307" s="738"/>
      <c r="E307" s="738"/>
      <c r="F307" s="738"/>
      <c r="G307" s="739"/>
      <c r="H307" s="11">
        <f>SUM(D308:D309)</f>
        <v>4</v>
      </c>
      <c r="I307" s="11">
        <f>COUNT(D308:D309)*2</f>
        <v>4</v>
      </c>
    </row>
    <row r="308" spans="1:9" ht="45">
      <c r="A308" s="18" t="s">
        <v>796</v>
      </c>
      <c r="B308" s="28" t="s">
        <v>795</v>
      </c>
      <c r="C308" s="22" t="s">
        <v>3210</v>
      </c>
      <c r="D308" s="23">
        <v>2</v>
      </c>
      <c r="E308" s="25" t="s">
        <v>49</v>
      </c>
      <c r="G308" s="23"/>
    </row>
    <row r="309" spans="1:9" ht="60">
      <c r="A309" s="18"/>
      <c r="B309" s="28"/>
      <c r="C309" s="22" t="s">
        <v>3209</v>
      </c>
      <c r="D309" s="23">
        <v>2</v>
      </c>
      <c r="E309" s="25" t="s">
        <v>49</v>
      </c>
      <c r="F309" s="22" t="s">
        <v>1600</v>
      </c>
      <c r="G309" s="23"/>
    </row>
    <row r="310" spans="1:9" ht="31.5" hidden="1">
      <c r="A310" s="20" t="s">
        <v>788</v>
      </c>
      <c r="B310" s="28" t="s">
        <v>787</v>
      </c>
      <c r="C310" s="24"/>
      <c r="D310" s="24"/>
      <c r="E310" s="25"/>
      <c r="F310" s="24"/>
      <c r="G310" s="24"/>
      <c r="H310" s="8"/>
      <c r="I310" s="8"/>
    </row>
    <row r="311" spans="1:9" ht="31.5" hidden="1">
      <c r="A311" s="20" t="s">
        <v>778</v>
      </c>
      <c r="B311" s="28" t="s">
        <v>777</v>
      </c>
      <c r="C311" s="24"/>
      <c r="D311" s="24"/>
      <c r="E311" s="25"/>
      <c r="F311" s="24"/>
      <c r="G311" s="24"/>
      <c r="H311" s="8"/>
      <c r="I311" s="8"/>
    </row>
    <row r="312" spans="1:9" ht="47.25" hidden="1">
      <c r="A312" s="20" t="s">
        <v>774</v>
      </c>
      <c r="B312" s="28" t="s">
        <v>773</v>
      </c>
      <c r="C312" s="24"/>
      <c r="D312" s="24"/>
      <c r="E312" s="25"/>
      <c r="F312" s="24"/>
      <c r="G312" s="24"/>
      <c r="H312" s="8"/>
      <c r="I312" s="8"/>
    </row>
    <row r="313" spans="1:9" ht="40.15" hidden="1" customHeight="1">
      <c r="A313" s="334" t="s">
        <v>772</v>
      </c>
      <c r="B313" s="879" t="s">
        <v>771</v>
      </c>
      <c r="C313" s="880"/>
      <c r="D313" s="880"/>
      <c r="E313" s="880"/>
      <c r="F313" s="880"/>
      <c r="G313" s="881"/>
    </row>
    <row r="314" spans="1:9" ht="31.5" hidden="1">
      <c r="A314" s="20" t="s">
        <v>770</v>
      </c>
      <c r="B314" s="41" t="s">
        <v>769</v>
      </c>
      <c r="C314" s="24"/>
      <c r="D314" s="24"/>
      <c r="E314" s="25"/>
      <c r="F314" s="24"/>
      <c r="G314" s="24"/>
      <c r="H314" s="8"/>
      <c r="I314" s="8"/>
    </row>
    <row r="315" spans="1:9" ht="31.5" hidden="1">
      <c r="A315" s="20" t="s">
        <v>767</v>
      </c>
      <c r="B315" s="41" t="s">
        <v>766</v>
      </c>
      <c r="C315" s="24"/>
      <c r="D315" s="24"/>
      <c r="E315" s="25"/>
      <c r="F315" s="24"/>
      <c r="G315" s="24"/>
      <c r="H315" s="8"/>
      <c r="I315" s="8"/>
    </row>
    <row r="316" spans="1:9" ht="40.15" customHeight="1">
      <c r="A316" s="328" t="s">
        <v>764</v>
      </c>
      <c r="B316" s="879" t="s">
        <v>763</v>
      </c>
      <c r="C316" s="880"/>
      <c r="D316" s="880"/>
      <c r="E316" s="880"/>
      <c r="F316" s="880"/>
      <c r="G316" s="881"/>
      <c r="H316" s="11">
        <f>SUM(D317:D318)</f>
        <v>4</v>
      </c>
      <c r="I316" s="11">
        <f>COUNT(D317:D318)*2</f>
        <v>4</v>
      </c>
    </row>
    <row r="317" spans="1:9" ht="63">
      <c r="A317" s="18" t="s">
        <v>762</v>
      </c>
      <c r="B317" s="41" t="s">
        <v>761</v>
      </c>
      <c r="C317" s="41" t="s">
        <v>3208</v>
      </c>
      <c r="D317" s="23">
        <v>2</v>
      </c>
      <c r="E317" s="29" t="s">
        <v>106</v>
      </c>
      <c r="F317" s="24"/>
      <c r="G317" s="23"/>
    </row>
    <row r="318" spans="1:9" ht="63">
      <c r="A318" s="18" t="s">
        <v>758</v>
      </c>
      <c r="B318" s="16" t="s">
        <v>757</v>
      </c>
      <c r="C318" s="41" t="s">
        <v>3207</v>
      </c>
      <c r="D318" s="23">
        <v>2</v>
      </c>
      <c r="E318" s="29" t="s">
        <v>120</v>
      </c>
      <c r="F318" s="24"/>
      <c r="G318" s="23"/>
    </row>
    <row r="319" spans="1:9" ht="31.5" hidden="1">
      <c r="A319" s="20" t="s">
        <v>749</v>
      </c>
      <c r="B319" s="41" t="s">
        <v>748</v>
      </c>
      <c r="C319" s="24"/>
      <c r="D319" s="24"/>
      <c r="E319" s="25"/>
      <c r="F319" s="24"/>
      <c r="G319" s="24"/>
      <c r="H319" s="8"/>
      <c r="I319" s="8"/>
    </row>
    <row r="320" spans="1:9" ht="47.25" hidden="1">
      <c r="A320" s="20" t="s">
        <v>747</v>
      </c>
      <c r="B320" s="41" t="s">
        <v>746</v>
      </c>
      <c r="C320" s="24"/>
      <c r="D320" s="24"/>
      <c r="E320" s="25"/>
      <c r="F320" s="24"/>
      <c r="G320" s="24"/>
      <c r="H320" s="8"/>
      <c r="I320" s="8"/>
    </row>
    <row r="321" spans="1:9" ht="40.15" hidden="1" customHeight="1">
      <c r="A321" s="334" t="s">
        <v>744</v>
      </c>
      <c r="B321" s="737" t="s">
        <v>743</v>
      </c>
      <c r="C321" s="738"/>
      <c r="D321" s="738"/>
      <c r="E321" s="738"/>
      <c r="F321" s="738"/>
      <c r="G321" s="739"/>
    </row>
    <row r="322" spans="1:9" ht="31.5" hidden="1">
      <c r="A322" s="20" t="s">
        <v>742</v>
      </c>
      <c r="B322" s="28" t="s">
        <v>741</v>
      </c>
      <c r="G322" s="24"/>
      <c r="H322" s="8"/>
      <c r="I322" s="8"/>
    </row>
    <row r="323" spans="1:9" ht="45" hidden="1">
      <c r="A323" s="20" t="s">
        <v>740</v>
      </c>
      <c r="B323" s="22" t="s">
        <v>739</v>
      </c>
      <c r="C323" s="41"/>
      <c r="D323" s="24"/>
      <c r="E323" s="25"/>
      <c r="F323" s="24"/>
      <c r="G323" s="24"/>
      <c r="H323" s="8"/>
      <c r="I323" s="8"/>
    </row>
    <row r="324" spans="1:9" ht="47.25" hidden="1">
      <c r="A324" s="20" t="s">
        <v>738</v>
      </c>
      <c r="B324" s="28" t="s">
        <v>737</v>
      </c>
      <c r="C324" s="24"/>
      <c r="D324" s="24"/>
      <c r="E324" s="25"/>
      <c r="F324" s="24"/>
      <c r="G324" s="24"/>
      <c r="H324" s="8"/>
      <c r="I324" s="8"/>
    </row>
    <row r="325" spans="1:9" ht="15.75" hidden="1">
      <c r="A325" s="20" t="s">
        <v>736</v>
      </c>
      <c r="B325" s="28" t="s">
        <v>735</v>
      </c>
      <c r="C325" s="24"/>
      <c r="D325" s="24"/>
      <c r="E325" s="25"/>
      <c r="F325" s="24"/>
      <c r="G325" s="24"/>
      <c r="H325" s="8"/>
      <c r="I325" s="8"/>
    </row>
    <row r="326" spans="1:9" ht="31.5" hidden="1">
      <c r="A326" s="20" t="s">
        <v>734</v>
      </c>
      <c r="B326" s="28" t="s">
        <v>733</v>
      </c>
      <c r="C326" s="24"/>
      <c r="D326" s="24"/>
      <c r="E326" s="25"/>
      <c r="F326" s="24"/>
      <c r="G326" s="24"/>
      <c r="H326" s="8"/>
      <c r="I326" s="8"/>
    </row>
    <row r="327" spans="1:9" ht="40.15" customHeight="1">
      <c r="A327" s="328" t="s">
        <v>732</v>
      </c>
      <c r="B327" s="737" t="s">
        <v>731</v>
      </c>
      <c r="C327" s="738"/>
      <c r="D327" s="738"/>
      <c r="E327" s="738"/>
      <c r="F327" s="738"/>
      <c r="G327" s="739"/>
      <c r="H327" s="11">
        <f>SUM(D328)</f>
        <v>2</v>
      </c>
      <c r="I327" s="11">
        <f>COUNT(D328)*2</f>
        <v>2</v>
      </c>
    </row>
    <row r="328" spans="1:9" ht="135">
      <c r="A328" s="18" t="s">
        <v>730</v>
      </c>
      <c r="B328" s="22" t="s">
        <v>729</v>
      </c>
      <c r="C328" s="31" t="s">
        <v>3206</v>
      </c>
      <c r="D328" s="23">
        <v>2</v>
      </c>
      <c r="E328" s="25" t="s">
        <v>1597</v>
      </c>
      <c r="F328" s="16" t="s">
        <v>3205</v>
      </c>
      <c r="G328" s="23"/>
    </row>
    <row r="329" spans="1:9" ht="30" hidden="1">
      <c r="A329" s="20" t="s">
        <v>728</v>
      </c>
      <c r="B329" s="22" t="s">
        <v>727</v>
      </c>
      <c r="C329" s="24"/>
      <c r="D329" s="24"/>
      <c r="E329" s="25"/>
      <c r="F329" s="24"/>
      <c r="G329" s="24"/>
      <c r="H329" s="8"/>
      <c r="I329" s="8"/>
    </row>
    <row r="330" spans="1:9" ht="40.15" hidden="1" customHeight="1">
      <c r="A330" s="334" t="s">
        <v>725</v>
      </c>
      <c r="B330" s="879" t="s">
        <v>724</v>
      </c>
      <c r="C330" s="880"/>
      <c r="D330" s="880"/>
      <c r="E330" s="880"/>
      <c r="F330" s="880"/>
      <c r="G330" s="881"/>
    </row>
    <row r="331" spans="1:9" ht="30" hidden="1">
      <c r="A331" s="20" t="s">
        <v>723</v>
      </c>
      <c r="B331" s="61" t="s">
        <v>722</v>
      </c>
      <c r="C331" s="41"/>
      <c r="D331" s="24"/>
      <c r="E331" s="25"/>
      <c r="F331" s="24"/>
      <c r="G331" s="24"/>
      <c r="H331" s="8"/>
      <c r="I331" s="8"/>
    </row>
    <row r="332" spans="1:9" ht="30" hidden="1">
      <c r="A332" s="20" t="s">
        <v>719</v>
      </c>
      <c r="B332" s="61" t="s">
        <v>718</v>
      </c>
      <c r="C332" s="24"/>
      <c r="D332" s="24"/>
      <c r="E332" s="25"/>
      <c r="F332" s="24"/>
      <c r="G332" s="24"/>
      <c r="H332" s="8"/>
      <c r="I332" s="8"/>
    </row>
    <row r="333" spans="1:9" ht="40.15" hidden="1" customHeight="1">
      <c r="A333" s="334" t="s">
        <v>713</v>
      </c>
      <c r="B333" s="737" t="s">
        <v>712</v>
      </c>
      <c r="C333" s="738"/>
      <c r="D333" s="738"/>
      <c r="E333" s="738"/>
      <c r="F333" s="738"/>
      <c r="G333" s="739"/>
    </row>
    <row r="334" spans="1:9" ht="47.25" hidden="1">
      <c r="A334" s="20" t="s">
        <v>711</v>
      </c>
      <c r="B334" s="30" t="s">
        <v>710</v>
      </c>
      <c r="C334" s="24"/>
      <c r="D334" s="24"/>
      <c r="E334" s="25"/>
      <c r="F334" s="24"/>
      <c r="G334" s="24"/>
      <c r="H334" s="8"/>
      <c r="I334" s="8"/>
    </row>
    <row r="335" spans="1:9" ht="31.5" hidden="1">
      <c r="A335" s="20" t="s">
        <v>709</v>
      </c>
      <c r="B335" s="30" t="s">
        <v>708</v>
      </c>
      <c r="C335" s="41"/>
      <c r="D335" s="24"/>
      <c r="E335" s="25"/>
      <c r="F335" s="24"/>
      <c r="G335" s="24"/>
      <c r="H335" s="8"/>
      <c r="I335" s="8"/>
    </row>
    <row r="336" spans="1:9" ht="31.5" hidden="1">
      <c r="A336" s="20" t="s">
        <v>705</v>
      </c>
      <c r="B336" s="30" t="s">
        <v>704</v>
      </c>
      <c r="C336" s="24"/>
      <c r="D336" s="24"/>
      <c r="E336" s="25"/>
      <c r="F336" s="24"/>
      <c r="G336" s="24"/>
      <c r="H336" s="8"/>
      <c r="I336" s="8"/>
    </row>
    <row r="337" spans="1:9" ht="31.5" hidden="1">
      <c r="A337" s="20" t="s">
        <v>696</v>
      </c>
      <c r="B337" s="30" t="s">
        <v>695</v>
      </c>
      <c r="C337" s="24"/>
      <c r="D337" s="24"/>
      <c r="E337" s="25"/>
      <c r="F337" s="24"/>
      <c r="G337" s="24"/>
      <c r="H337" s="8"/>
      <c r="I337" s="8"/>
    </row>
    <row r="338" spans="1:9" ht="31.5" hidden="1">
      <c r="A338" s="20" t="s">
        <v>694</v>
      </c>
      <c r="B338" s="30" t="s">
        <v>693</v>
      </c>
      <c r="C338" s="24"/>
      <c r="D338" s="24"/>
      <c r="E338" s="25"/>
      <c r="F338" s="24"/>
      <c r="G338" s="24"/>
      <c r="H338" s="8"/>
      <c r="I338" s="8"/>
    </row>
    <row r="339" spans="1:9" ht="40.15" customHeight="1">
      <c r="A339" s="328" t="s">
        <v>690</v>
      </c>
      <c r="B339" s="879" t="s">
        <v>689</v>
      </c>
      <c r="C339" s="880"/>
      <c r="D339" s="880"/>
      <c r="E339" s="880"/>
      <c r="F339" s="880"/>
      <c r="G339" s="881"/>
      <c r="H339" s="11">
        <f>SUM(D344:D347)</f>
        <v>8</v>
      </c>
      <c r="I339" s="11">
        <f>COUNT(D344:D347)*2</f>
        <v>8</v>
      </c>
    </row>
    <row r="340" spans="1:9" ht="47.25" hidden="1">
      <c r="A340" s="20" t="s">
        <v>688</v>
      </c>
      <c r="B340" s="28" t="s">
        <v>687</v>
      </c>
      <c r="C340" s="24"/>
      <c r="D340" s="24"/>
      <c r="E340" s="25"/>
      <c r="F340" s="24"/>
      <c r="G340" s="24"/>
      <c r="H340" s="8"/>
      <c r="I340" s="8"/>
    </row>
    <row r="341" spans="1:9" ht="47.25" hidden="1">
      <c r="A341" s="20" t="s">
        <v>685</v>
      </c>
      <c r="B341" s="28" t="s">
        <v>684</v>
      </c>
      <c r="C341" s="24"/>
      <c r="D341" s="24"/>
      <c r="E341" s="25"/>
      <c r="F341" s="24"/>
      <c r="G341" s="24"/>
      <c r="H341" s="8"/>
      <c r="I341" s="8"/>
    </row>
    <row r="342" spans="1:9" ht="31.5" hidden="1">
      <c r="A342" s="20" t="s">
        <v>682</v>
      </c>
      <c r="B342" s="28" t="s">
        <v>681</v>
      </c>
      <c r="C342" s="24"/>
      <c r="D342" s="24"/>
      <c r="E342" s="25"/>
      <c r="F342" s="24"/>
      <c r="G342" s="24"/>
      <c r="H342" s="8"/>
      <c r="I342" s="8"/>
    </row>
    <row r="343" spans="1:9" ht="31.5" hidden="1">
      <c r="A343" s="20" t="s">
        <v>680</v>
      </c>
      <c r="B343" s="32" t="s">
        <v>679</v>
      </c>
      <c r="C343" s="24"/>
      <c r="D343" s="24"/>
      <c r="E343" s="25"/>
      <c r="F343" s="24"/>
      <c r="G343" s="24"/>
      <c r="H343" s="8"/>
      <c r="I343" s="8"/>
    </row>
    <row r="344" spans="1:9" ht="60">
      <c r="A344" s="18" t="s">
        <v>677</v>
      </c>
      <c r="B344" s="30" t="s">
        <v>676</v>
      </c>
      <c r="C344" s="21" t="s">
        <v>1560</v>
      </c>
      <c r="D344" s="23">
        <v>2</v>
      </c>
      <c r="E344" s="25" t="s">
        <v>1225</v>
      </c>
      <c r="F344" s="16" t="s">
        <v>2986</v>
      </c>
      <c r="G344" s="23"/>
    </row>
    <row r="345" spans="1:9" ht="31.5">
      <c r="A345" s="18" t="s">
        <v>674</v>
      </c>
      <c r="B345" s="30" t="s">
        <v>673</v>
      </c>
      <c r="C345" s="16" t="s">
        <v>3204</v>
      </c>
      <c r="D345" s="23">
        <v>2</v>
      </c>
      <c r="E345" s="25" t="s">
        <v>49</v>
      </c>
      <c r="F345" s="24"/>
      <c r="G345" s="23"/>
    </row>
    <row r="346" spans="1:9" ht="30">
      <c r="A346" s="18"/>
      <c r="B346" s="30"/>
      <c r="C346" s="16" t="s">
        <v>3203</v>
      </c>
      <c r="D346" s="23">
        <v>2</v>
      </c>
      <c r="E346" s="25" t="s">
        <v>49</v>
      </c>
      <c r="F346" s="24"/>
      <c r="G346" s="23"/>
    </row>
    <row r="347" spans="1:9" ht="47.25">
      <c r="A347" s="18" t="s">
        <v>669</v>
      </c>
      <c r="B347" s="30" t="s">
        <v>668</v>
      </c>
      <c r="C347" s="16" t="s">
        <v>3202</v>
      </c>
      <c r="D347" s="23">
        <v>2</v>
      </c>
      <c r="E347" s="25" t="s">
        <v>156</v>
      </c>
      <c r="F347" s="24"/>
      <c r="G347" s="23"/>
    </row>
    <row r="348" spans="1:9" ht="40.15" hidden="1" customHeight="1">
      <c r="A348" s="334" t="s">
        <v>666</v>
      </c>
      <c r="B348" s="737" t="s">
        <v>665</v>
      </c>
      <c r="C348" s="738"/>
      <c r="D348" s="738"/>
      <c r="E348" s="738"/>
      <c r="F348" s="738"/>
      <c r="G348" s="739"/>
    </row>
    <row r="349" spans="1:9" ht="31.5" hidden="1">
      <c r="A349" s="20" t="s">
        <v>664</v>
      </c>
      <c r="B349" s="28" t="s">
        <v>663</v>
      </c>
      <c r="C349" s="24"/>
      <c r="D349" s="24"/>
      <c r="E349" s="25"/>
      <c r="F349" s="24"/>
      <c r="G349" s="24"/>
      <c r="H349" s="8"/>
      <c r="I349" s="8"/>
    </row>
    <row r="350" spans="1:9" ht="47.25" hidden="1">
      <c r="A350" s="20" t="s">
        <v>662</v>
      </c>
      <c r="B350" s="28" t="s">
        <v>661</v>
      </c>
      <c r="C350" s="24"/>
      <c r="D350" s="24"/>
      <c r="E350" s="25"/>
      <c r="F350" s="24"/>
      <c r="G350" s="24"/>
      <c r="H350" s="8"/>
      <c r="I350" s="8"/>
    </row>
    <row r="351" spans="1:9" ht="31.5" hidden="1">
      <c r="A351" s="20" t="s">
        <v>660</v>
      </c>
      <c r="B351" s="28" t="s">
        <v>659</v>
      </c>
      <c r="C351" s="24"/>
      <c r="D351" s="24"/>
      <c r="E351" s="25"/>
      <c r="F351" s="24"/>
      <c r="G351" s="24"/>
      <c r="H351" s="8"/>
      <c r="I351" s="8"/>
    </row>
    <row r="352" spans="1:9" ht="63" hidden="1">
      <c r="A352" s="20" t="s">
        <v>658</v>
      </c>
      <c r="B352" s="28" t="s">
        <v>657</v>
      </c>
      <c r="C352" s="24"/>
      <c r="D352" s="24"/>
      <c r="E352" s="25"/>
      <c r="F352" s="24"/>
      <c r="G352" s="24"/>
      <c r="H352" s="8"/>
      <c r="I352" s="8"/>
    </row>
    <row r="353" spans="1:9" ht="40.15" hidden="1" customHeight="1">
      <c r="A353" s="334" t="s">
        <v>656</v>
      </c>
      <c r="B353" s="879" t="s">
        <v>655</v>
      </c>
      <c r="C353" s="880"/>
      <c r="D353" s="880"/>
      <c r="E353" s="880"/>
      <c r="F353" s="880"/>
      <c r="G353" s="881"/>
    </row>
    <row r="354" spans="1:9" ht="60" hidden="1">
      <c r="A354" s="20" t="s">
        <v>654</v>
      </c>
      <c r="B354" s="16" t="s">
        <v>653</v>
      </c>
      <c r="C354" s="24"/>
      <c r="D354" s="24"/>
      <c r="E354" s="25"/>
      <c r="F354" s="24"/>
      <c r="G354" s="24"/>
      <c r="H354" s="8"/>
      <c r="I354" s="8"/>
    </row>
    <row r="355" spans="1:9" ht="45" hidden="1">
      <c r="A355" s="20" t="s">
        <v>652</v>
      </c>
      <c r="B355" s="16" t="s">
        <v>651</v>
      </c>
      <c r="C355" s="24"/>
      <c r="D355" s="24"/>
      <c r="E355" s="25"/>
      <c r="F355" s="24"/>
      <c r="G355" s="24"/>
      <c r="H355" s="8"/>
      <c r="I355" s="8"/>
    </row>
    <row r="356" spans="1:9" ht="78.75" hidden="1">
      <c r="A356" s="20" t="s">
        <v>650</v>
      </c>
      <c r="B356" s="41" t="s">
        <v>1558</v>
      </c>
      <c r="C356" s="24"/>
      <c r="D356" s="24"/>
      <c r="E356" s="25"/>
      <c r="F356" s="24"/>
      <c r="G356" s="24"/>
      <c r="H356" s="8"/>
      <c r="I356" s="8"/>
    </row>
    <row r="357" spans="1:9" ht="40.15" customHeight="1">
      <c r="A357" s="328" t="s">
        <v>648</v>
      </c>
      <c r="B357" s="737" t="s">
        <v>647</v>
      </c>
      <c r="C357" s="738"/>
      <c r="D357" s="738"/>
      <c r="E357" s="738"/>
      <c r="F357" s="738"/>
      <c r="G357" s="739"/>
      <c r="H357" s="11">
        <f>SUM(D360:D363)</f>
        <v>6</v>
      </c>
      <c r="I357" s="11">
        <f>COUNT(D360:D363)*2</f>
        <v>6</v>
      </c>
    </row>
    <row r="358" spans="1:9" ht="31.5" hidden="1">
      <c r="A358" s="20" t="s">
        <v>646</v>
      </c>
      <c r="B358" s="28" t="s">
        <v>645</v>
      </c>
      <c r="C358" s="24"/>
      <c r="D358" s="24"/>
      <c r="E358" s="25"/>
      <c r="F358" s="24"/>
      <c r="G358" s="24"/>
      <c r="H358" s="8"/>
      <c r="I358" s="8"/>
    </row>
    <row r="359" spans="1:9" ht="31.5" hidden="1">
      <c r="A359" s="20" t="s">
        <v>644</v>
      </c>
      <c r="B359" s="28" t="s">
        <v>643</v>
      </c>
      <c r="C359" s="24"/>
      <c r="D359" s="24"/>
      <c r="E359" s="25"/>
      <c r="F359" s="24"/>
      <c r="G359" s="24"/>
      <c r="H359" s="8"/>
      <c r="I359" s="8"/>
    </row>
    <row r="360" spans="1:9" ht="31.5">
      <c r="A360" s="18" t="s">
        <v>642</v>
      </c>
      <c r="B360" s="28" t="s">
        <v>641</v>
      </c>
      <c r="C360" s="22" t="s">
        <v>640</v>
      </c>
      <c r="D360" s="23">
        <v>2</v>
      </c>
      <c r="E360" s="9" t="s">
        <v>106</v>
      </c>
      <c r="F360" s="24"/>
      <c r="G360" s="23"/>
    </row>
    <row r="361" spans="1:9" ht="30">
      <c r="A361" s="18"/>
      <c r="B361" s="28"/>
      <c r="C361" s="22" t="s">
        <v>639</v>
      </c>
      <c r="D361" s="23">
        <v>2</v>
      </c>
      <c r="E361" s="25" t="s">
        <v>106</v>
      </c>
      <c r="F361" s="24"/>
      <c r="G361" s="23"/>
    </row>
    <row r="362" spans="1:9" ht="63" hidden="1">
      <c r="A362" s="20" t="s">
        <v>638</v>
      </c>
      <c r="B362" s="32" t="s">
        <v>637</v>
      </c>
      <c r="C362" s="24"/>
      <c r="D362" s="24"/>
      <c r="E362" s="25"/>
      <c r="F362" s="24"/>
      <c r="G362" s="24"/>
      <c r="H362" s="8"/>
      <c r="I362" s="8"/>
    </row>
    <row r="363" spans="1:9" ht="75">
      <c r="A363" s="18" t="s">
        <v>636</v>
      </c>
      <c r="B363" s="28" t="s">
        <v>635</v>
      </c>
      <c r="C363" s="16" t="s">
        <v>3201</v>
      </c>
      <c r="D363" s="23">
        <v>2</v>
      </c>
      <c r="E363" s="25" t="s">
        <v>106</v>
      </c>
      <c r="F363" s="16" t="s">
        <v>3200</v>
      </c>
      <c r="G363" s="23"/>
    </row>
    <row r="364" spans="1:9" ht="40.15" customHeight="1">
      <c r="A364" s="328" t="s">
        <v>634</v>
      </c>
      <c r="B364" s="879" t="s">
        <v>633</v>
      </c>
      <c r="C364" s="880"/>
      <c r="D364" s="880"/>
      <c r="E364" s="880"/>
      <c r="F364" s="880"/>
      <c r="G364" s="881"/>
      <c r="H364" s="11">
        <f>SUM(D365:D386)</f>
        <v>44</v>
      </c>
      <c r="I364" s="11">
        <f>COUNT(D365:D386)*2</f>
        <v>44</v>
      </c>
    </row>
    <row r="365" spans="1:9" ht="195">
      <c r="A365" s="18" t="s">
        <v>632</v>
      </c>
      <c r="B365" s="41" t="s">
        <v>631</v>
      </c>
      <c r="C365" s="16" t="s">
        <v>3199</v>
      </c>
      <c r="D365" s="23">
        <v>2</v>
      </c>
      <c r="E365" s="25" t="s">
        <v>1225</v>
      </c>
      <c r="F365" s="16" t="s">
        <v>3198</v>
      </c>
      <c r="G365" s="23"/>
    </row>
    <row r="366" spans="1:9" ht="45">
      <c r="A366" s="18"/>
      <c r="B366" s="41"/>
      <c r="C366" s="16" t="s">
        <v>3197</v>
      </c>
      <c r="D366" s="23">
        <v>2</v>
      </c>
      <c r="E366" s="25" t="s">
        <v>120</v>
      </c>
      <c r="F366" s="69"/>
      <c r="G366" s="175"/>
    </row>
    <row r="367" spans="1:9" ht="30">
      <c r="A367" s="18"/>
      <c r="B367" s="41"/>
      <c r="C367" s="16" t="s">
        <v>3196</v>
      </c>
      <c r="D367" s="23">
        <v>2</v>
      </c>
      <c r="E367" s="25" t="s">
        <v>120</v>
      </c>
      <c r="F367" s="16"/>
      <c r="G367" s="23"/>
    </row>
    <row r="368" spans="1:9" ht="30">
      <c r="A368" s="18"/>
      <c r="B368" s="41"/>
      <c r="C368" s="16" t="s">
        <v>3195</v>
      </c>
      <c r="D368" s="23">
        <v>2</v>
      </c>
      <c r="E368" s="25" t="s">
        <v>120</v>
      </c>
      <c r="F368" s="16"/>
      <c r="G368" s="23"/>
    </row>
    <row r="369" spans="1:7" ht="45">
      <c r="A369" s="18"/>
      <c r="B369" s="41"/>
      <c r="C369" s="16" t="s">
        <v>3194</v>
      </c>
      <c r="D369" s="23">
        <v>2</v>
      </c>
      <c r="E369" s="25" t="s">
        <v>120</v>
      </c>
      <c r="F369" s="16"/>
      <c r="G369" s="23"/>
    </row>
    <row r="370" spans="1:7" ht="45">
      <c r="A370" s="18"/>
      <c r="B370" s="41"/>
      <c r="C370" s="16" t="s">
        <v>3193</v>
      </c>
      <c r="D370" s="23">
        <v>2</v>
      </c>
      <c r="E370" s="25" t="s">
        <v>120</v>
      </c>
      <c r="F370" s="16"/>
      <c r="G370" s="23"/>
    </row>
    <row r="371" spans="1:7" ht="45">
      <c r="A371" s="18"/>
      <c r="B371" s="41"/>
      <c r="C371" s="16" t="s">
        <v>3192</v>
      </c>
      <c r="D371" s="23">
        <v>2</v>
      </c>
      <c r="E371" s="25" t="s">
        <v>1225</v>
      </c>
      <c r="F371" s="16"/>
      <c r="G371" s="23"/>
    </row>
    <row r="372" spans="1:7" ht="30">
      <c r="A372" s="18"/>
      <c r="B372" s="41"/>
      <c r="C372" s="16" t="s">
        <v>3191</v>
      </c>
      <c r="D372" s="23">
        <v>2</v>
      </c>
      <c r="E372" s="25" t="s">
        <v>120</v>
      </c>
      <c r="F372" s="16"/>
      <c r="G372" s="23"/>
    </row>
    <row r="373" spans="1:7" ht="30">
      <c r="A373" s="18"/>
      <c r="B373" s="41"/>
      <c r="C373" s="16" t="s">
        <v>3190</v>
      </c>
      <c r="D373" s="23">
        <v>2</v>
      </c>
      <c r="E373" s="25" t="s">
        <v>120</v>
      </c>
      <c r="F373" s="16"/>
      <c r="G373" s="23"/>
    </row>
    <row r="374" spans="1:7" ht="60">
      <c r="A374" s="18"/>
      <c r="B374" s="41"/>
      <c r="C374" s="16" t="s">
        <v>3189</v>
      </c>
      <c r="D374" s="23">
        <v>2</v>
      </c>
      <c r="E374" s="25" t="s">
        <v>120</v>
      </c>
      <c r="F374" s="16"/>
      <c r="G374" s="23"/>
    </row>
    <row r="375" spans="1:7" ht="60">
      <c r="A375" s="18" t="s">
        <v>629</v>
      </c>
      <c r="B375" s="41" t="s">
        <v>628</v>
      </c>
      <c r="C375" s="16" t="s">
        <v>3188</v>
      </c>
      <c r="D375" s="23">
        <v>2</v>
      </c>
      <c r="E375" s="25" t="s">
        <v>178</v>
      </c>
      <c r="F375" s="24"/>
      <c r="G375" s="23"/>
    </row>
    <row r="376" spans="1:7" ht="75">
      <c r="A376" s="18"/>
      <c r="B376" s="41"/>
      <c r="C376" s="16" t="s">
        <v>3187</v>
      </c>
      <c r="D376" s="23">
        <v>2</v>
      </c>
      <c r="E376" s="25" t="s">
        <v>178</v>
      </c>
      <c r="F376" s="24"/>
      <c r="G376" s="23"/>
    </row>
    <row r="377" spans="1:7" ht="60">
      <c r="A377" s="18"/>
      <c r="B377" s="41"/>
      <c r="C377" s="16" t="s">
        <v>3186</v>
      </c>
      <c r="D377" s="23">
        <v>2</v>
      </c>
      <c r="E377" s="25" t="s">
        <v>120</v>
      </c>
      <c r="F377" s="24"/>
      <c r="G377" s="23"/>
    </row>
    <row r="378" spans="1:7" ht="30">
      <c r="A378" s="18"/>
      <c r="B378" s="41"/>
      <c r="C378" s="271" t="s">
        <v>3185</v>
      </c>
      <c r="D378" s="23">
        <v>2</v>
      </c>
      <c r="E378" s="25" t="s">
        <v>120</v>
      </c>
      <c r="F378" s="24"/>
      <c r="G378" s="23"/>
    </row>
    <row r="379" spans="1:7" ht="60">
      <c r="A379" s="18"/>
      <c r="B379" s="41"/>
      <c r="C379" s="16" t="s">
        <v>3184</v>
      </c>
      <c r="D379" s="23">
        <v>2</v>
      </c>
      <c r="E379" s="25" t="s">
        <v>178</v>
      </c>
      <c r="F379" s="24"/>
      <c r="G379" s="23"/>
    </row>
    <row r="380" spans="1:7" ht="30">
      <c r="A380" s="18"/>
      <c r="B380" s="41"/>
      <c r="C380" s="16" t="s">
        <v>3183</v>
      </c>
      <c r="D380" s="23">
        <v>2</v>
      </c>
      <c r="E380" s="25" t="s">
        <v>178</v>
      </c>
      <c r="F380" s="24"/>
      <c r="G380" s="23"/>
    </row>
    <row r="381" spans="1:7" ht="60">
      <c r="A381" s="18"/>
      <c r="B381" s="41"/>
      <c r="C381" s="16" t="s">
        <v>3182</v>
      </c>
      <c r="D381" s="23">
        <v>2</v>
      </c>
      <c r="E381" s="25" t="s">
        <v>120</v>
      </c>
      <c r="F381" s="24"/>
      <c r="G381" s="23"/>
    </row>
    <row r="382" spans="1:7" ht="31.5">
      <c r="A382" s="18" t="s">
        <v>627</v>
      </c>
      <c r="B382" s="41" t="s">
        <v>626</v>
      </c>
      <c r="C382" s="16" t="s">
        <v>3181</v>
      </c>
      <c r="D382" s="23">
        <v>2</v>
      </c>
      <c r="E382" s="25" t="s">
        <v>1225</v>
      </c>
      <c r="F382" s="24"/>
      <c r="G382" s="23"/>
    </row>
    <row r="383" spans="1:7" ht="45">
      <c r="A383" s="18"/>
      <c r="B383" s="41"/>
      <c r="C383" s="16" t="s">
        <v>3180</v>
      </c>
      <c r="D383" s="23">
        <v>2</v>
      </c>
      <c r="E383" s="25" t="s">
        <v>120</v>
      </c>
      <c r="F383" s="24"/>
      <c r="G383" s="23"/>
    </row>
    <row r="384" spans="1:7" ht="30">
      <c r="A384" s="18"/>
      <c r="B384" s="41"/>
      <c r="C384" s="16" t="s">
        <v>3179</v>
      </c>
      <c r="D384" s="23">
        <v>2</v>
      </c>
      <c r="E384" s="25" t="s">
        <v>1225</v>
      </c>
      <c r="F384" s="24"/>
      <c r="G384" s="23"/>
    </row>
    <row r="385" spans="1:9" ht="30">
      <c r="A385" s="18"/>
      <c r="B385" s="41"/>
      <c r="C385" s="16" t="s">
        <v>3178</v>
      </c>
      <c r="D385" s="23">
        <v>2</v>
      </c>
      <c r="E385" s="25" t="s">
        <v>1225</v>
      </c>
      <c r="F385" s="24"/>
      <c r="G385" s="23"/>
    </row>
    <row r="386" spans="1:9" ht="45">
      <c r="A386" s="18"/>
      <c r="B386" s="41"/>
      <c r="C386" s="16" t="s">
        <v>3177</v>
      </c>
      <c r="D386" s="23">
        <v>2</v>
      </c>
      <c r="E386" s="25" t="s">
        <v>120</v>
      </c>
      <c r="F386" s="24"/>
      <c r="G386" s="23"/>
    </row>
    <row r="387" spans="1:9" ht="40.15" hidden="1" customHeight="1">
      <c r="A387" s="334" t="s">
        <v>624</v>
      </c>
      <c r="B387" s="879" t="s">
        <v>623</v>
      </c>
      <c r="C387" s="880"/>
      <c r="D387" s="880"/>
      <c r="E387" s="880"/>
      <c r="F387" s="880"/>
      <c r="G387" s="881"/>
    </row>
    <row r="388" spans="1:9" ht="31.5" hidden="1">
      <c r="A388" s="20" t="s">
        <v>622</v>
      </c>
      <c r="B388" s="41" t="s">
        <v>621</v>
      </c>
      <c r="C388" s="24"/>
      <c r="D388" s="24"/>
      <c r="E388" s="25"/>
      <c r="F388" s="24"/>
      <c r="G388" s="24"/>
      <c r="H388" s="8"/>
      <c r="I388" s="8"/>
    </row>
    <row r="389" spans="1:9" ht="31.5" hidden="1">
      <c r="A389" s="20" t="s">
        <v>620</v>
      </c>
      <c r="B389" s="41" t="s">
        <v>619</v>
      </c>
      <c r="C389" s="24"/>
      <c r="D389" s="24"/>
      <c r="E389" s="25"/>
      <c r="F389" s="24"/>
      <c r="G389" s="24"/>
      <c r="H389" s="8"/>
      <c r="I389" s="8"/>
    </row>
    <row r="390" spans="1:9" ht="31.5" hidden="1">
      <c r="A390" s="20" t="s">
        <v>618</v>
      </c>
      <c r="B390" s="41" t="s">
        <v>617</v>
      </c>
      <c r="C390" s="24"/>
      <c r="D390" s="24"/>
      <c r="E390" s="25"/>
      <c r="F390" s="24"/>
      <c r="G390" s="24"/>
      <c r="H390" s="8"/>
      <c r="I390" s="8"/>
    </row>
    <row r="391" spans="1:9" ht="31.5" hidden="1">
      <c r="A391" s="20" t="s">
        <v>616</v>
      </c>
      <c r="B391" s="41" t="s">
        <v>615</v>
      </c>
      <c r="C391" s="24"/>
      <c r="D391" s="24"/>
      <c r="E391" s="25"/>
      <c r="F391" s="24"/>
      <c r="G391" s="24"/>
      <c r="H391" s="8"/>
      <c r="I391" s="8"/>
    </row>
    <row r="392" spans="1:9" ht="47.25" hidden="1">
      <c r="A392" s="20" t="s">
        <v>614</v>
      </c>
      <c r="B392" s="41" t="s">
        <v>613</v>
      </c>
      <c r="C392" s="24"/>
      <c r="D392" s="24"/>
      <c r="E392" s="25"/>
      <c r="F392" s="24"/>
      <c r="G392" s="24"/>
      <c r="H392" s="8"/>
      <c r="I392" s="8"/>
    </row>
    <row r="393" spans="1:9" ht="31.5" hidden="1">
      <c r="A393" s="20" t="s">
        <v>612</v>
      </c>
      <c r="B393" s="41" t="s">
        <v>611</v>
      </c>
      <c r="C393" s="24"/>
      <c r="D393" s="24"/>
      <c r="E393" s="25"/>
      <c r="F393" s="24"/>
      <c r="G393" s="24"/>
      <c r="H393" s="8"/>
      <c r="I393" s="8"/>
    </row>
    <row r="394" spans="1:9" ht="31.5" hidden="1">
      <c r="A394" s="20" t="s">
        <v>610</v>
      </c>
      <c r="B394" s="41" t="s">
        <v>609</v>
      </c>
      <c r="C394" s="24"/>
      <c r="D394" s="24"/>
      <c r="E394" s="25"/>
      <c r="F394" s="24"/>
      <c r="G394" s="24"/>
      <c r="H394" s="8"/>
      <c r="I394" s="8"/>
    </row>
    <row r="395" spans="1:9" ht="31.5" hidden="1">
      <c r="A395" s="20" t="s">
        <v>608</v>
      </c>
      <c r="B395" s="30" t="s">
        <v>607</v>
      </c>
      <c r="C395" s="24"/>
      <c r="D395" s="24"/>
      <c r="E395" s="25"/>
      <c r="F395" s="24"/>
      <c r="G395" s="24"/>
      <c r="H395" s="8"/>
      <c r="I395" s="8"/>
    </row>
    <row r="396" spans="1:9" ht="31.5" hidden="1">
      <c r="A396" s="20" t="s">
        <v>606</v>
      </c>
      <c r="B396" s="30" t="s">
        <v>605</v>
      </c>
      <c r="C396" s="24"/>
      <c r="D396" s="24"/>
      <c r="E396" s="25"/>
      <c r="F396" s="24"/>
      <c r="G396" s="24"/>
      <c r="H396" s="8"/>
      <c r="I396" s="8"/>
    </row>
    <row r="397" spans="1:9" ht="47.25" hidden="1">
      <c r="A397" s="20" t="s">
        <v>604</v>
      </c>
      <c r="B397" s="30" t="s">
        <v>603</v>
      </c>
      <c r="C397" s="24"/>
      <c r="D397" s="24"/>
      <c r="E397" s="25"/>
      <c r="F397" s="24"/>
      <c r="G397" s="24"/>
      <c r="H397" s="8"/>
      <c r="I397" s="8"/>
    </row>
    <row r="398" spans="1:9" ht="40.15" hidden="1" customHeight="1">
      <c r="A398" s="334" t="s">
        <v>602</v>
      </c>
      <c r="B398" s="879" t="s">
        <v>601</v>
      </c>
      <c r="C398" s="880"/>
      <c r="D398" s="880"/>
      <c r="E398" s="880"/>
      <c r="F398" s="880"/>
      <c r="G398" s="881"/>
    </row>
    <row r="399" spans="1:9" ht="31.5" hidden="1">
      <c r="A399" s="20" t="s">
        <v>600</v>
      </c>
      <c r="B399" s="41" t="s">
        <v>599</v>
      </c>
      <c r="C399" s="24"/>
      <c r="D399" s="24"/>
      <c r="E399" s="25"/>
      <c r="F399" s="24"/>
      <c r="G399" s="24"/>
      <c r="H399" s="8"/>
      <c r="I399" s="8"/>
    </row>
    <row r="400" spans="1:9" ht="31.5" hidden="1">
      <c r="A400" s="20" t="s">
        <v>598</v>
      </c>
      <c r="B400" s="41" t="s">
        <v>597</v>
      </c>
      <c r="C400" s="24"/>
      <c r="D400" s="24"/>
      <c r="E400" s="25"/>
      <c r="F400" s="24"/>
      <c r="G400" s="24"/>
      <c r="H400" s="8"/>
      <c r="I400" s="8"/>
    </row>
    <row r="401" spans="1:9" ht="31.5" hidden="1">
      <c r="A401" s="20" t="s">
        <v>596</v>
      </c>
      <c r="B401" s="41" t="s">
        <v>595</v>
      </c>
      <c r="C401" s="24"/>
      <c r="D401" s="24"/>
      <c r="E401" s="25"/>
      <c r="F401" s="24"/>
      <c r="G401" s="24"/>
      <c r="H401" s="8"/>
      <c r="I401" s="8"/>
    </row>
    <row r="402" spans="1:9" ht="40.15" hidden="1" customHeight="1">
      <c r="A402" s="334" t="s">
        <v>594</v>
      </c>
      <c r="B402" s="879" t="s">
        <v>593</v>
      </c>
      <c r="C402" s="880"/>
      <c r="D402" s="880"/>
      <c r="E402" s="880"/>
      <c r="F402" s="880"/>
      <c r="G402" s="881"/>
    </row>
    <row r="403" spans="1:9" ht="31.5" hidden="1">
      <c r="A403" s="20" t="s">
        <v>592</v>
      </c>
      <c r="B403" s="41" t="s">
        <v>591</v>
      </c>
      <c r="C403" s="24"/>
      <c r="D403" s="24"/>
      <c r="E403" s="25"/>
      <c r="F403" s="24"/>
      <c r="G403" s="24"/>
      <c r="H403" s="8"/>
      <c r="I403" s="8"/>
    </row>
    <row r="404" spans="1:9" ht="31.5" hidden="1">
      <c r="A404" s="20" t="s">
        <v>590</v>
      </c>
      <c r="B404" s="41" t="s">
        <v>589</v>
      </c>
      <c r="C404" s="24"/>
      <c r="D404" s="24"/>
      <c r="E404" s="25"/>
      <c r="F404" s="24"/>
      <c r="G404" s="24"/>
      <c r="H404" s="8"/>
      <c r="I404" s="8"/>
    </row>
    <row r="405" spans="1:9" ht="31.5" hidden="1">
      <c r="A405" s="20" t="s">
        <v>588</v>
      </c>
      <c r="B405" s="37" t="s">
        <v>587</v>
      </c>
      <c r="C405" s="24"/>
      <c r="D405" s="24"/>
      <c r="E405" s="25"/>
      <c r="F405" s="24"/>
      <c r="G405" s="24"/>
      <c r="H405" s="8"/>
      <c r="I405" s="8"/>
    </row>
    <row r="406" spans="1:9" ht="31.5" hidden="1">
      <c r="A406" s="20" t="s">
        <v>586</v>
      </c>
      <c r="B406" s="41" t="s">
        <v>585</v>
      </c>
      <c r="C406" s="24"/>
      <c r="D406" s="24"/>
      <c r="E406" s="25"/>
      <c r="F406" s="24"/>
      <c r="G406" s="24"/>
      <c r="H406" s="8"/>
      <c r="I406" s="8"/>
    </row>
    <row r="407" spans="1:9" ht="40.15" hidden="1" customHeight="1">
      <c r="A407" s="334" t="s">
        <v>584</v>
      </c>
      <c r="B407" s="737" t="s">
        <v>583</v>
      </c>
      <c r="C407" s="738"/>
      <c r="D407" s="738"/>
      <c r="E407" s="738"/>
      <c r="F407" s="738"/>
      <c r="G407" s="739"/>
    </row>
    <row r="408" spans="1:9" ht="47.25" hidden="1">
      <c r="A408" s="20" t="s">
        <v>582</v>
      </c>
      <c r="B408" s="28" t="s">
        <v>581</v>
      </c>
      <c r="C408" s="41"/>
      <c r="D408" s="24"/>
      <c r="E408" s="25"/>
      <c r="F408" s="24"/>
      <c r="G408" s="24"/>
      <c r="H408" s="8"/>
      <c r="I408" s="8"/>
    </row>
    <row r="409" spans="1:9" ht="31.5" hidden="1">
      <c r="A409" s="20" t="s">
        <v>580</v>
      </c>
      <c r="B409" s="28" t="s">
        <v>579</v>
      </c>
      <c r="C409" s="24"/>
      <c r="D409" s="24"/>
      <c r="E409" s="25"/>
      <c r="F409" s="24"/>
      <c r="G409" s="24"/>
      <c r="H409" s="8"/>
      <c r="I409" s="8"/>
    </row>
    <row r="410" spans="1:9" ht="30" hidden="1">
      <c r="A410" s="20" t="s">
        <v>578</v>
      </c>
      <c r="B410" s="22" t="s">
        <v>577</v>
      </c>
      <c r="C410" s="24"/>
      <c r="D410" s="24"/>
      <c r="E410" s="25"/>
      <c r="F410" s="24"/>
      <c r="G410" s="24"/>
      <c r="H410" s="8"/>
      <c r="I410" s="8"/>
    </row>
    <row r="411" spans="1:9" ht="63" hidden="1">
      <c r="A411" s="20" t="s">
        <v>576</v>
      </c>
      <c r="B411" s="28" t="s">
        <v>575</v>
      </c>
      <c r="C411" s="24"/>
      <c r="D411" s="24"/>
      <c r="E411" s="25"/>
      <c r="F411" s="24"/>
      <c r="G411" s="24"/>
      <c r="H411" s="8"/>
      <c r="I411" s="8"/>
    </row>
    <row r="412" spans="1:9" ht="40.15" hidden="1" customHeight="1">
      <c r="A412" s="334" t="s">
        <v>573</v>
      </c>
      <c r="B412" s="879" t="s">
        <v>572</v>
      </c>
      <c r="C412" s="880"/>
      <c r="D412" s="880"/>
      <c r="E412" s="880"/>
      <c r="F412" s="880"/>
      <c r="G412" s="881"/>
    </row>
    <row r="413" spans="1:9" ht="47.25" hidden="1">
      <c r="A413" s="20" t="s">
        <v>571</v>
      </c>
      <c r="B413" s="41" t="s">
        <v>570</v>
      </c>
      <c r="C413" s="41"/>
      <c r="D413" s="24"/>
      <c r="E413" s="25"/>
      <c r="F413" s="24"/>
      <c r="G413" s="24"/>
      <c r="H413" s="8"/>
      <c r="I413" s="8"/>
    </row>
    <row r="414" spans="1:9" ht="63" hidden="1">
      <c r="A414" s="20" t="s">
        <v>565</v>
      </c>
      <c r="B414" s="41" t="s">
        <v>564</v>
      </c>
      <c r="C414" s="24"/>
      <c r="D414" s="24"/>
      <c r="E414" s="25"/>
      <c r="F414" s="24"/>
      <c r="G414" s="24"/>
      <c r="H414" s="8"/>
      <c r="I414" s="8"/>
    </row>
    <row r="415" spans="1:9" ht="47.25" hidden="1">
      <c r="A415" s="20" t="s">
        <v>551</v>
      </c>
      <c r="B415" s="41" t="s">
        <v>550</v>
      </c>
      <c r="C415" s="24"/>
      <c r="D415" s="24"/>
      <c r="E415" s="25"/>
      <c r="F415" s="24"/>
      <c r="G415" s="24"/>
      <c r="H415" s="8"/>
      <c r="I415" s="8"/>
    </row>
    <row r="416" spans="1:9" ht="63" hidden="1">
      <c r="A416" s="20" t="s">
        <v>547</v>
      </c>
      <c r="B416" s="41" t="s">
        <v>546</v>
      </c>
      <c r="C416" s="24"/>
      <c r="D416" s="24"/>
      <c r="E416" s="25"/>
      <c r="F416" s="24"/>
      <c r="G416" s="24"/>
      <c r="H416" s="8"/>
      <c r="I416" s="8"/>
    </row>
    <row r="417" spans="1:9" ht="47.25" hidden="1">
      <c r="A417" s="20" t="s">
        <v>544</v>
      </c>
      <c r="B417" s="41" t="s">
        <v>543</v>
      </c>
      <c r="C417" s="24"/>
      <c r="D417" s="24"/>
      <c r="E417" s="25"/>
      <c r="F417" s="24"/>
      <c r="G417" s="24"/>
      <c r="H417" s="8"/>
      <c r="I417" s="8"/>
    </row>
    <row r="418" spans="1:9" ht="45" hidden="1">
      <c r="A418" s="20" t="s">
        <v>540</v>
      </c>
      <c r="B418" s="16" t="s">
        <v>539</v>
      </c>
      <c r="C418" s="24"/>
      <c r="D418" s="24"/>
      <c r="E418" s="25"/>
      <c r="F418" s="24"/>
      <c r="G418" s="24"/>
      <c r="H418" s="8"/>
      <c r="I418" s="8"/>
    </row>
    <row r="419" spans="1:9" ht="40.15" hidden="1" customHeight="1">
      <c r="A419" s="334" t="s">
        <v>530</v>
      </c>
      <c r="B419" s="879" t="s">
        <v>529</v>
      </c>
      <c r="C419" s="880"/>
      <c r="D419" s="880"/>
      <c r="E419" s="880"/>
      <c r="F419" s="880"/>
      <c r="G419" s="881"/>
    </row>
    <row r="420" spans="1:9" ht="78.75" hidden="1">
      <c r="A420" s="20" t="s">
        <v>528</v>
      </c>
      <c r="B420" s="41" t="s">
        <v>527</v>
      </c>
      <c r="C420" s="24"/>
      <c r="D420" s="24"/>
      <c r="E420" s="25"/>
      <c r="F420" s="24"/>
      <c r="G420" s="24"/>
      <c r="H420" s="8"/>
      <c r="I420" s="8"/>
    </row>
    <row r="421" spans="1:9" ht="47.25" hidden="1">
      <c r="A421" s="20" t="s">
        <v>526</v>
      </c>
      <c r="B421" s="41" t="s">
        <v>525</v>
      </c>
      <c r="C421" s="24"/>
      <c r="D421" s="24"/>
      <c r="E421" s="25"/>
      <c r="F421" s="24"/>
      <c r="G421" s="24"/>
      <c r="H421" s="8"/>
      <c r="I421" s="8"/>
    </row>
    <row r="422" spans="1:9" ht="63" hidden="1">
      <c r="A422" s="20" t="s">
        <v>524</v>
      </c>
      <c r="B422" s="41" t="s">
        <v>523</v>
      </c>
      <c r="C422" s="24"/>
      <c r="D422" s="24"/>
      <c r="E422" s="25"/>
      <c r="F422" s="24"/>
      <c r="G422" s="24"/>
      <c r="H422" s="8"/>
      <c r="I422" s="8"/>
    </row>
    <row r="423" spans="1:9" ht="47.25" hidden="1">
      <c r="A423" s="20" t="s">
        <v>522</v>
      </c>
      <c r="B423" s="41" t="s">
        <v>521</v>
      </c>
      <c r="C423" s="24"/>
      <c r="D423" s="24"/>
      <c r="E423" s="25"/>
      <c r="F423" s="24"/>
      <c r="G423" s="24"/>
      <c r="H423" s="8"/>
      <c r="I423" s="8"/>
    </row>
    <row r="424" spans="1:9" ht="40.15" hidden="1" customHeight="1">
      <c r="A424" s="334" t="s">
        <v>520</v>
      </c>
      <c r="B424" s="879" t="s">
        <v>519</v>
      </c>
      <c r="C424" s="880"/>
      <c r="D424" s="880"/>
      <c r="E424" s="880"/>
      <c r="F424" s="880"/>
      <c r="G424" s="881"/>
    </row>
    <row r="425" spans="1:9" ht="31.5" hidden="1">
      <c r="A425" s="20" t="s">
        <v>518</v>
      </c>
      <c r="B425" s="41" t="s">
        <v>517</v>
      </c>
      <c r="C425" s="24"/>
      <c r="D425" s="24"/>
      <c r="E425" s="25"/>
      <c r="F425" s="24"/>
      <c r="G425" s="24"/>
      <c r="H425" s="8"/>
      <c r="I425" s="8"/>
    </row>
    <row r="426" spans="1:9" ht="47.25" hidden="1">
      <c r="A426" s="20" t="s">
        <v>516</v>
      </c>
      <c r="B426" s="41" t="s">
        <v>515</v>
      </c>
      <c r="C426" s="24"/>
      <c r="D426" s="24"/>
      <c r="E426" s="25"/>
      <c r="F426" s="24"/>
      <c r="G426" s="24"/>
      <c r="H426" s="8"/>
      <c r="I426" s="8"/>
    </row>
    <row r="427" spans="1:9" ht="31.5" hidden="1">
      <c r="A427" s="20" t="s">
        <v>514</v>
      </c>
      <c r="B427" s="41" t="s">
        <v>513</v>
      </c>
      <c r="C427" s="24"/>
      <c r="D427" s="24"/>
      <c r="E427" s="25"/>
      <c r="F427" s="24"/>
      <c r="G427" s="24"/>
      <c r="H427" s="8"/>
      <c r="I427" s="8"/>
    </row>
    <row r="428" spans="1:9" ht="31.5" hidden="1">
      <c r="A428" s="20" t="s">
        <v>512</v>
      </c>
      <c r="B428" s="41" t="s">
        <v>511</v>
      </c>
      <c r="C428" s="24"/>
      <c r="D428" s="24"/>
      <c r="E428" s="25"/>
      <c r="F428" s="24"/>
      <c r="G428" s="24"/>
      <c r="H428" s="8"/>
      <c r="I428" s="8"/>
    </row>
    <row r="429" spans="1:9" ht="47.25" hidden="1">
      <c r="A429" s="20" t="s">
        <v>510</v>
      </c>
      <c r="B429" s="41" t="s">
        <v>509</v>
      </c>
      <c r="C429" s="24"/>
      <c r="D429" s="24"/>
      <c r="E429" s="25"/>
      <c r="F429" s="24"/>
      <c r="G429" s="24"/>
      <c r="H429" s="8"/>
      <c r="I429" s="8"/>
    </row>
    <row r="430" spans="1:9" ht="40.15" hidden="1" customHeight="1">
      <c r="A430" s="334" t="s">
        <v>508</v>
      </c>
      <c r="B430" s="737" t="s">
        <v>507</v>
      </c>
      <c r="C430" s="738"/>
      <c r="D430" s="738"/>
      <c r="E430" s="738"/>
      <c r="F430" s="738"/>
      <c r="G430" s="739"/>
    </row>
    <row r="431" spans="1:9" ht="31.5" hidden="1">
      <c r="A431" s="20" t="s">
        <v>506</v>
      </c>
      <c r="B431" s="30" t="s">
        <v>505</v>
      </c>
      <c r="C431" s="24"/>
      <c r="D431" s="24"/>
      <c r="E431" s="25"/>
      <c r="F431" s="24"/>
      <c r="G431" s="24"/>
      <c r="H431" s="8"/>
      <c r="I431" s="8"/>
    </row>
    <row r="432" spans="1:9" ht="60" hidden="1">
      <c r="A432" s="20" t="s">
        <v>479</v>
      </c>
      <c r="B432" s="22" t="s">
        <v>478</v>
      </c>
      <c r="C432" s="24"/>
      <c r="D432" s="24"/>
      <c r="E432" s="25"/>
      <c r="F432" s="24"/>
      <c r="G432" s="24"/>
      <c r="H432" s="8"/>
      <c r="I432" s="8"/>
    </row>
    <row r="433" spans="1:9" ht="31.5" hidden="1">
      <c r="A433" s="20" t="s">
        <v>477</v>
      </c>
      <c r="B433" s="30" t="s">
        <v>476</v>
      </c>
      <c r="C433" s="24"/>
      <c r="D433" s="24"/>
      <c r="E433" s="25"/>
      <c r="F433" s="24"/>
      <c r="G433" s="24"/>
      <c r="H433" s="8"/>
      <c r="I433" s="8"/>
    </row>
    <row r="434" spans="1:9" ht="47.25" hidden="1">
      <c r="A434" s="20" t="s">
        <v>475</v>
      </c>
      <c r="B434" s="30" t="s">
        <v>474</v>
      </c>
      <c r="C434" s="24"/>
      <c r="D434" s="24"/>
      <c r="E434" s="25"/>
      <c r="F434" s="24"/>
      <c r="G434" s="24"/>
      <c r="H434" s="8"/>
      <c r="I434" s="8"/>
    </row>
    <row r="435" spans="1:9" ht="47.25" hidden="1">
      <c r="A435" s="20" t="s">
        <v>473</v>
      </c>
      <c r="B435" s="30" t="s">
        <v>472</v>
      </c>
      <c r="C435" s="24"/>
      <c r="D435" s="24"/>
      <c r="E435" s="25"/>
      <c r="F435" s="24"/>
      <c r="G435" s="24"/>
      <c r="H435" s="8"/>
      <c r="I435" s="8"/>
    </row>
    <row r="436" spans="1:9" ht="47.25" hidden="1">
      <c r="A436" s="20" t="s">
        <v>471</v>
      </c>
      <c r="B436" s="30" t="s">
        <v>470</v>
      </c>
      <c r="C436" s="24"/>
      <c r="D436" s="24"/>
      <c r="E436" s="25"/>
      <c r="F436" s="24"/>
      <c r="G436" s="24"/>
      <c r="H436" s="8"/>
      <c r="I436" s="8"/>
    </row>
    <row r="437" spans="1:9" ht="31.5" hidden="1">
      <c r="A437" s="20" t="s">
        <v>468</v>
      </c>
      <c r="B437" s="30" t="s">
        <v>467</v>
      </c>
      <c r="C437" s="24"/>
      <c r="D437" s="24"/>
      <c r="E437" s="25"/>
      <c r="F437" s="24"/>
      <c r="G437" s="24"/>
      <c r="H437" s="8"/>
      <c r="I437" s="8"/>
    </row>
    <row r="438" spans="1:9" ht="40.15" hidden="1" customHeight="1">
      <c r="A438" s="334" t="s">
        <v>464</v>
      </c>
      <c r="B438" s="879" t="s">
        <v>463</v>
      </c>
      <c r="C438" s="880"/>
      <c r="D438" s="880"/>
      <c r="E438" s="880"/>
      <c r="F438" s="880"/>
      <c r="G438" s="881"/>
    </row>
    <row r="439" spans="1:9" ht="31.5" hidden="1">
      <c r="A439" s="20" t="s">
        <v>462</v>
      </c>
      <c r="B439" s="37" t="s">
        <v>461</v>
      </c>
      <c r="C439" s="24"/>
      <c r="D439" s="24"/>
      <c r="E439" s="25"/>
      <c r="F439" s="24"/>
      <c r="G439" s="24"/>
      <c r="H439" s="8"/>
      <c r="I439" s="8"/>
    </row>
    <row r="440" spans="1:9" ht="31.5" hidden="1">
      <c r="A440" s="20" t="s">
        <v>460</v>
      </c>
      <c r="B440" s="37" t="s">
        <v>459</v>
      </c>
      <c r="C440" s="24"/>
      <c r="D440" s="24"/>
      <c r="E440" s="25"/>
      <c r="F440" s="24"/>
      <c r="G440" s="24"/>
      <c r="H440" s="8"/>
      <c r="I440" s="8"/>
    </row>
    <row r="441" spans="1:9" ht="31.5" hidden="1">
      <c r="A441" s="20" t="s">
        <v>458</v>
      </c>
      <c r="B441" s="37" t="s">
        <v>457</v>
      </c>
      <c r="C441" s="24"/>
      <c r="D441" s="24"/>
      <c r="E441" s="25"/>
      <c r="F441" s="24"/>
      <c r="G441" s="24"/>
      <c r="H441" s="8"/>
      <c r="I441" s="8"/>
    </row>
    <row r="442" spans="1:9" ht="31.5" hidden="1">
      <c r="A442" s="20" t="s">
        <v>456</v>
      </c>
      <c r="B442" s="37" t="s">
        <v>455</v>
      </c>
      <c r="C442" s="24"/>
      <c r="D442" s="24"/>
      <c r="E442" s="25"/>
      <c r="F442" s="24"/>
      <c r="G442" s="24"/>
      <c r="H442" s="8"/>
      <c r="I442" s="8"/>
    </row>
    <row r="443" spans="1:9" ht="31.5" hidden="1">
      <c r="A443" s="20" t="s">
        <v>454</v>
      </c>
      <c r="B443" s="37" t="s">
        <v>453</v>
      </c>
      <c r="C443" s="24"/>
      <c r="D443" s="24"/>
      <c r="E443" s="25"/>
      <c r="F443" s="24"/>
      <c r="G443" s="24"/>
      <c r="H443" s="8"/>
      <c r="I443" s="8"/>
    </row>
    <row r="444" spans="1:9" ht="31.5" hidden="1">
      <c r="A444" s="20" t="s">
        <v>452</v>
      </c>
      <c r="B444" s="37" t="s">
        <v>451</v>
      </c>
      <c r="C444" s="24"/>
      <c r="D444" s="24"/>
      <c r="E444" s="25"/>
      <c r="F444" s="24"/>
      <c r="G444" s="24"/>
      <c r="H444" s="8"/>
      <c r="I444" s="8"/>
    </row>
    <row r="445" spans="1:9" ht="40.15" hidden="1" customHeight="1">
      <c r="A445" s="334" t="s">
        <v>450</v>
      </c>
      <c r="B445" s="879" t="s">
        <v>449</v>
      </c>
      <c r="C445" s="880"/>
      <c r="D445" s="880"/>
      <c r="E445" s="880"/>
      <c r="F445" s="880"/>
      <c r="G445" s="881"/>
    </row>
    <row r="446" spans="1:9" ht="31.5" hidden="1">
      <c r="A446" s="20" t="s">
        <v>448</v>
      </c>
      <c r="B446" s="37" t="s">
        <v>447</v>
      </c>
      <c r="C446" s="24"/>
      <c r="D446" s="24"/>
      <c r="E446" s="25"/>
      <c r="F446" s="24"/>
      <c r="G446" s="24"/>
      <c r="H446" s="8"/>
      <c r="I446" s="8"/>
    </row>
    <row r="447" spans="1:9" ht="31.5" hidden="1">
      <c r="A447" s="20" t="s">
        <v>436</v>
      </c>
      <c r="B447" s="37" t="s">
        <v>435</v>
      </c>
      <c r="C447" s="24"/>
      <c r="D447" s="24"/>
      <c r="E447" s="25"/>
      <c r="F447" s="24"/>
      <c r="G447" s="24"/>
      <c r="H447" s="8"/>
      <c r="I447" s="8"/>
    </row>
    <row r="448" spans="1:9" ht="31.5" hidden="1">
      <c r="A448" s="20" t="s">
        <v>427</v>
      </c>
      <c r="B448" s="37" t="s">
        <v>426</v>
      </c>
      <c r="C448" s="24"/>
      <c r="D448" s="24"/>
      <c r="E448" s="25"/>
      <c r="F448" s="24"/>
      <c r="G448" s="24"/>
      <c r="H448" s="8"/>
      <c r="I448" s="8"/>
    </row>
    <row r="449" spans="1:9" ht="31.5" hidden="1">
      <c r="A449" s="20" t="s">
        <v>418</v>
      </c>
      <c r="B449" s="37" t="s">
        <v>417</v>
      </c>
      <c r="C449" s="24"/>
      <c r="D449" s="24"/>
      <c r="E449" s="25"/>
      <c r="F449" s="24"/>
      <c r="G449" s="24"/>
      <c r="H449" s="8"/>
      <c r="I449" s="8"/>
    </row>
    <row r="450" spans="1:9" ht="40.15" hidden="1" customHeight="1">
      <c r="A450" s="334" t="s">
        <v>412</v>
      </c>
      <c r="B450" s="879" t="s">
        <v>411</v>
      </c>
      <c r="C450" s="880"/>
      <c r="D450" s="880"/>
      <c r="E450" s="880"/>
      <c r="F450" s="880"/>
      <c r="G450" s="881"/>
    </row>
    <row r="451" spans="1:9" ht="47.25" hidden="1">
      <c r="A451" s="20" t="s">
        <v>410</v>
      </c>
      <c r="B451" s="41" t="s">
        <v>409</v>
      </c>
      <c r="C451" s="24"/>
      <c r="D451" s="24"/>
      <c r="E451" s="25"/>
      <c r="F451" s="24"/>
      <c r="G451" s="24"/>
      <c r="H451" s="8"/>
      <c r="I451" s="8"/>
    </row>
    <row r="452" spans="1:9" ht="47.25" hidden="1">
      <c r="A452" s="20" t="s">
        <v>402</v>
      </c>
      <c r="B452" s="41" t="s">
        <v>401</v>
      </c>
      <c r="C452" s="24"/>
      <c r="D452" s="24"/>
      <c r="E452" s="25"/>
      <c r="F452" s="24"/>
      <c r="G452" s="24"/>
      <c r="H452" s="8"/>
      <c r="I452" s="8"/>
    </row>
    <row r="453" spans="1:9" ht="47.25" hidden="1">
      <c r="A453" s="20" t="s">
        <v>388</v>
      </c>
      <c r="B453" s="41" t="s">
        <v>387</v>
      </c>
      <c r="C453" s="24"/>
      <c r="D453" s="24"/>
      <c r="E453" s="25"/>
      <c r="F453" s="24"/>
      <c r="G453" s="24"/>
      <c r="H453" s="8"/>
      <c r="I453" s="8"/>
    </row>
    <row r="454" spans="1:9" ht="47.25" hidden="1">
      <c r="A454" s="20" t="s">
        <v>373</v>
      </c>
      <c r="B454" s="41" t="s">
        <v>372</v>
      </c>
      <c r="C454" s="24"/>
      <c r="D454" s="24"/>
      <c r="E454" s="25"/>
      <c r="F454" s="24"/>
      <c r="G454" s="24"/>
      <c r="H454" s="8"/>
      <c r="I454" s="8"/>
    </row>
    <row r="455" spans="1:9" ht="47.25" hidden="1">
      <c r="A455" s="20" t="s">
        <v>362</v>
      </c>
      <c r="B455" s="41" t="s">
        <v>361</v>
      </c>
      <c r="C455" s="24"/>
      <c r="D455" s="24"/>
      <c r="E455" s="25"/>
      <c r="F455" s="24"/>
      <c r="G455" s="24"/>
      <c r="H455" s="8"/>
      <c r="I455" s="8"/>
    </row>
    <row r="456" spans="1:9" ht="47.25" hidden="1">
      <c r="A456" s="20" t="s">
        <v>360</v>
      </c>
      <c r="B456" s="41" t="s">
        <v>359</v>
      </c>
      <c r="C456" s="24"/>
      <c r="D456" s="24"/>
      <c r="E456" s="25"/>
      <c r="F456" s="24"/>
      <c r="G456" s="24"/>
      <c r="H456" s="8"/>
      <c r="I456" s="8"/>
    </row>
    <row r="457" spans="1:9" ht="47.25" hidden="1">
      <c r="A457" s="20" t="s">
        <v>357</v>
      </c>
      <c r="B457" s="41" t="s">
        <v>356</v>
      </c>
      <c r="C457" s="24"/>
      <c r="D457" s="24"/>
      <c r="E457" s="25"/>
      <c r="F457" s="24"/>
      <c r="G457" s="24"/>
      <c r="H457" s="8"/>
      <c r="I457" s="8"/>
    </row>
    <row r="458" spans="1:9" ht="78.75" hidden="1">
      <c r="A458" s="20" t="s">
        <v>354</v>
      </c>
      <c r="B458" s="41" t="s">
        <v>353</v>
      </c>
      <c r="C458" s="24"/>
      <c r="D458" s="24"/>
      <c r="E458" s="25"/>
      <c r="F458" s="24"/>
      <c r="G458" s="24"/>
      <c r="H458" s="8"/>
      <c r="I458" s="8"/>
    </row>
    <row r="459" spans="1:9" ht="31.5" hidden="1">
      <c r="A459" s="20" t="s">
        <v>347</v>
      </c>
      <c r="B459" s="37" t="s">
        <v>346</v>
      </c>
      <c r="C459" s="24"/>
      <c r="D459" s="24"/>
      <c r="E459" s="25"/>
      <c r="F459" s="24"/>
      <c r="G459" s="24"/>
      <c r="H459" s="8"/>
      <c r="I459" s="8"/>
    </row>
    <row r="460" spans="1:9" ht="47.25" hidden="1">
      <c r="A460" s="20" t="s">
        <v>344</v>
      </c>
      <c r="B460" s="41" t="s">
        <v>343</v>
      </c>
      <c r="C460" s="24"/>
      <c r="D460" s="24"/>
      <c r="E460" s="25"/>
      <c r="F460" s="24"/>
      <c r="G460" s="24"/>
      <c r="H460" s="8"/>
      <c r="I460" s="8"/>
    </row>
    <row r="461" spans="1:9" ht="21">
      <c r="A461" s="172"/>
      <c r="B461" s="908" t="s">
        <v>340</v>
      </c>
      <c r="C461" s="878"/>
      <c r="D461" s="878"/>
      <c r="E461" s="878"/>
      <c r="F461" s="878"/>
      <c r="G461" s="878"/>
      <c r="H461" s="11">
        <f>H462+H470+H479+H483+H487+H498</f>
        <v>58</v>
      </c>
      <c r="I461" s="11">
        <f>I462+I470+I479+I483+I487+I498</f>
        <v>58</v>
      </c>
    </row>
    <row r="462" spans="1:9" ht="40.15" customHeight="1">
      <c r="A462" s="332" t="s">
        <v>339</v>
      </c>
      <c r="B462" s="879" t="s">
        <v>338</v>
      </c>
      <c r="C462" s="880"/>
      <c r="D462" s="880"/>
      <c r="E462" s="880"/>
      <c r="F462" s="880"/>
      <c r="G462" s="881"/>
      <c r="H462" s="11">
        <f>SUM(D466:D468)</f>
        <v>6</v>
      </c>
      <c r="I462" s="11">
        <f>COUNT(D466:D468)*2</f>
        <v>6</v>
      </c>
    </row>
    <row r="463" spans="1:9" ht="31.5" hidden="1">
      <c r="A463" s="48" t="s">
        <v>337</v>
      </c>
      <c r="B463" s="41" t="s">
        <v>336</v>
      </c>
      <c r="C463" s="12"/>
      <c r="D463" s="12"/>
      <c r="E463" s="13"/>
      <c r="F463" s="12"/>
      <c r="G463" s="12"/>
      <c r="H463" s="8"/>
      <c r="I463" s="8"/>
    </row>
    <row r="464" spans="1:9" ht="47.25" hidden="1">
      <c r="A464" s="48" t="s">
        <v>335</v>
      </c>
      <c r="B464" s="41" t="s">
        <v>334</v>
      </c>
      <c r="C464" s="12"/>
      <c r="D464" s="12"/>
      <c r="E464" s="13"/>
      <c r="F464" s="12"/>
      <c r="G464" s="12"/>
      <c r="H464" s="8"/>
      <c r="I464" s="8"/>
    </row>
    <row r="465" spans="1:9" ht="31.5" hidden="1">
      <c r="A465" s="48" t="s">
        <v>333</v>
      </c>
      <c r="B465" s="41" t="s">
        <v>332</v>
      </c>
      <c r="C465" s="12"/>
      <c r="D465" s="12"/>
      <c r="E465" s="13"/>
      <c r="F465" s="12"/>
      <c r="G465" s="12"/>
      <c r="H465" s="8"/>
      <c r="I465" s="8"/>
    </row>
    <row r="466" spans="1:9" ht="31.5">
      <c r="A466" s="43" t="s">
        <v>331</v>
      </c>
      <c r="B466" s="41" t="s">
        <v>330</v>
      </c>
      <c r="C466" s="22" t="s">
        <v>329</v>
      </c>
      <c r="D466" s="46">
        <v>2</v>
      </c>
      <c r="E466" s="13" t="s">
        <v>106</v>
      </c>
      <c r="F466" s="29" t="s">
        <v>1670</v>
      </c>
      <c r="G466" s="14"/>
    </row>
    <row r="467" spans="1:9" ht="30">
      <c r="A467" s="43"/>
      <c r="B467" s="41"/>
      <c r="C467" s="22" t="s">
        <v>327</v>
      </c>
      <c r="D467" s="46">
        <v>2</v>
      </c>
      <c r="E467" s="13" t="s">
        <v>106</v>
      </c>
      <c r="F467" s="13"/>
      <c r="G467" s="14"/>
    </row>
    <row r="468" spans="1:9" ht="60">
      <c r="A468" s="43" t="s">
        <v>326</v>
      </c>
      <c r="B468" s="41" t="s">
        <v>3176</v>
      </c>
      <c r="C468" s="56" t="s">
        <v>324</v>
      </c>
      <c r="D468" s="46">
        <v>2</v>
      </c>
      <c r="E468" s="13" t="s">
        <v>106</v>
      </c>
      <c r="F468" s="44" t="s">
        <v>323</v>
      </c>
      <c r="G468" s="14"/>
    </row>
    <row r="469" spans="1:9" ht="31.5" hidden="1">
      <c r="A469" s="48" t="s">
        <v>322</v>
      </c>
      <c r="B469" s="55" t="s">
        <v>321</v>
      </c>
      <c r="C469" s="12"/>
      <c r="D469" s="12"/>
      <c r="E469" s="13"/>
      <c r="F469" s="12"/>
      <c r="G469" s="12"/>
      <c r="H469" s="8"/>
      <c r="I469" s="8"/>
    </row>
    <row r="470" spans="1:9" ht="40.15" customHeight="1">
      <c r="A470" s="328" t="s">
        <v>319</v>
      </c>
      <c r="B470" s="879" t="s">
        <v>318</v>
      </c>
      <c r="C470" s="880"/>
      <c r="D470" s="880"/>
      <c r="E470" s="880"/>
      <c r="F470" s="880"/>
      <c r="G470" s="881"/>
      <c r="H470" s="11">
        <f>SUM(D471:D477)</f>
        <v>14</v>
      </c>
      <c r="I470" s="11">
        <f>COUNT(D471:D477)*2</f>
        <v>14</v>
      </c>
    </row>
    <row r="471" spans="1:9" ht="45">
      <c r="A471" s="43" t="s">
        <v>317</v>
      </c>
      <c r="B471" s="41" t="s">
        <v>316</v>
      </c>
      <c r="C471" s="22" t="s">
        <v>315</v>
      </c>
      <c r="D471" s="15">
        <v>2</v>
      </c>
      <c r="E471" s="13" t="s">
        <v>156</v>
      </c>
      <c r="F471" s="21" t="s">
        <v>314</v>
      </c>
      <c r="G471" s="14"/>
    </row>
    <row r="472" spans="1:9" ht="45">
      <c r="A472" s="43"/>
      <c r="B472" s="41"/>
      <c r="C472" s="22" t="s">
        <v>313</v>
      </c>
      <c r="D472" s="15">
        <v>2</v>
      </c>
      <c r="E472" s="13" t="s">
        <v>223</v>
      </c>
      <c r="F472" s="21" t="s">
        <v>312</v>
      </c>
      <c r="G472" s="14"/>
    </row>
    <row r="473" spans="1:9" ht="60">
      <c r="A473" s="43"/>
      <c r="B473" s="41"/>
      <c r="C473" s="22" t="s">
        <v>311</v>
      </c>
      <c r="D473" s="15">
        <v>2</v>
      </c>
      <c r="E473" s="13" t="s">
        <v>223</v>
      </c>
      <c r="F473" s="21" t="s">
        <v>310</v>
      </c>
      <c r="G473" s="14"/>
    </row>
    <row r="474" spans="1:9" ht="45">
      <c r="A474" s="43"/>
      <c r="B474" s="41"/>
      <c r="C474" s="22" t="s">
        <v>309</v>
      </c>
      <c r="D474" s="15">
        <v>2</v>
      </c>
      <c r="E474" s="13" t="s">
        <v>223</v>
      </c>
      <c r="F474" s="21" t="s">
        <v>308</v>
      </c>
      <c r="G474" s="14"/>
    </row>
    <row r="475" spans="1:9" ht="75">
      <c r="A475" s="43"/>
      <c r="B475" s="41"/>
      <c r="C475" s="22" t="s">
        <v>307</v>
      </c>
      <c r="D475" s="15">
        <v>2</v>
      </c>
      <c r="E475" s="13" t="s">
        <v>156</v>
      </c>
      <c r="F475" s="21" t="s">
        <v>306</v>
      </c>
      <c r="G475" s="14"/>
    </row>
    <row r="476" spans="1:9" ht="31.5">
      <c r="A476" s="43" t="s">
        <v>305</v>
      </c>
      <c r="B476" s="41" t="s">
        <v>304</v>
      </c>
      <c r="C476" s="22" t="s">
        <v>303</v>
      </c>
      <c r="D476" s="15">
        <v>2</v>
      </c>
      <c r="E476" s="13" t="s">
        <v>110</v>
      </c>
      <c r="F476" s="21" t="s">
        <v>302</v>
      </c>
      <c r="G476" s="14"/>
    </row>
    <row r="477" spans="1:9" ht="30">
      <c r="A477" s="43"/>
      <c r="B477" s="41"/>
      <c r="C477" s="22" t="s">
        <v>301</v>
      </c>
      <c r="D477" s="15">
        <v>2</v>
      </c>
      <c r="E477" s="13" t="s">
        <v>118</v>
      </c>
      <c r="F477" s="13"/>
      <c r="G477" s="14"/>
    </row>
    <row r="478" spans="1:9" ht="31.5" hidden="1">
      <c r="A478" s="450" t="s">
        <v>300</v>
      </c>
      <c r="B478" s="152" t="s">
        <v>299</v>
      </c>
      <c r="C478" s="273"/>
      <c r="D478" s="273"/>
      <c r="E478" s="45"/>
      <c r="F478" s="273"/>
      <c r="G478" s="273"/>
      <c r="H478" s="8"/>
      <c r="I478" s="8"/>
    </row>
    <row r="479" spans="1:9" ht="40.15" customHeight="1">
      <c r="A479" s="326" t="s">
        <v>295</v>
      </c>
      <c r="B479" s="901" t="s">
        <v>294</v>
      </c>
      <c r="C479" s="902"/>
      <c r="D479" s="902"/>
      <c r="E479" s="902"/>
      <c r="F479" s="902"/>
      <c r="G479" s="903"/>
      <c r="H479" s="11">
        <f>SUM(D480:D482)</f>
        <v>6</v>
      </c>
      <c r="I479" s="11">
        <f>COUNT(D480:D482)*2</f>
        <v>6</v>
      </c>
    </row>
    <row r="480" spans="1:9" ht="47.25">
      <c r="A480" s="43" t="s">
        <v>293</v>
      </c>
      <c r="B480" s="34" t="s">
        <v>292</v>
      </c>
      <c r="C480" s="16" t="s">
        <v>291</v>
      </c>
      <c r="D480" s="72">
        <v>2</v>
      </c>
      <c r="E480" s="13" t="s">
        <v>223</v>
      </c>
      <c r="F480" s="12"/>
      <c r="G480" s="14"/>
    </row>
    <row r="481" spans="1:9" ht="15.75">
      <c r="A481" s="43"/>
      <c r="B481" s="34"/>
      <c r="C481" s="16" t="s">
        <v>290</v>
      </c>
      <c r="D481" s="72">
        <v>2</v>
      </c>
      <c r="E481" s="13" t="s">
        <v>223</v>
      </c>
      <c r="F481" s="12"/>
      <c r="G481" s="14"/>
    </row>
    <row r="482" spans="1:9" ht="31.5">
      <c r="A482" s="43" t="s">
        <v>289</v>
      </c>
      <c r="B482" s="41" t="s">
        <v>288</v>
      </c>
      <c r="C482" s="16" t="s">
        <v>2960</v>
      </c>
      <c r="D482" s="72">
        <v>2</v>
      </c>
      <c r="E482" s="13" t="s">
        <v>223</v>
      </c>
      <c r="F482" s="12"/>
      <c r="G482" s="14"/>
    </row>
    <row r="483" spans="1:9" ht="40.15" customHeight="1">
      <c r="A483" s="328" t="s">
        <v>285</v>
      </c>
      <c r="B483" s="879" t="s">
        <v>284</v>
      </c>
      <c r="C483" s="880"/>
      <c r="D483" s="880"/>
      <c r="E483" s="880"/>
      <c r="F483" s="880"/>
      <c r="G483" s="881"/>
      <c r="H483" s="11">
        <f>SUM(D484:D485)</f>
        <v>4</v>
      </c>
      <c r="I483" s="11">
        <f>COUNT(D484:D485)*2</f>
        <v>4</v>
      </c>
    </row>
    <row r="484" spans="1:9" ht="105">
      <c r="A484" s="43" t="s">
        <v>283</v>
      </c>
      <c r="B484" s="49" t="s">
        <v>2148</v>
      </c>
      <c r="C484" s="16" t="s">
        <v>281</v>
      </c>
      <c r="D484" s="15">
        <v>2</v>
      </c>
      <c r="E484" s="13" t="s">
        <v>110</v>
      </c>
      <c r="F484" s="21" t="s">
        <v>3175</v>
      </c>
      <c r="G484" s="14"/>
    </row>
    <row r="485" spans="1:9" ht="30">
      <c r="A485" s="43"/>
      <c r="B485" s="49"/>
      <c r="C485" s="53" t="s">
        <v>271</v>
      </c>
      <c r="D485" s="15">
        <v>2</v>
      </c>
      <c r="E485" s="13" t="s">
        <v>110</v>
      </c>
      <c r="F485" s="21"/>
      <c r="G485" s="14"/>
    </row>
    <row r="486" spans="1:9" ht="60" hidden="1">
      <c r="A486" s="48" t="s">
        <v>270</v>
      </c>
      <c r="B486" s="49" t="s">
        <v>269</v>
      </c>
      <c r="C486" s="12"/>
      <c r="D486" s="12"/>
      <c r="E486" s="13"/>
      <c r="F486" s="12"/>
      <c r="G486" s="12"/>
      <c r="H486" s="8"/>
      <c r="I486" s="8"/>
    </row>
    <row r="487" spans="1:9" ht="40.15" customHeight="1">
      <c r="A487" s="328" t="s">
        <v>263</v>
      </c>
      <c r="B487" s="879" t="s">
        <v>262</v>
      </c>
      <c r="C487" s="880"/>
      <c r="D487" s="880"/>
      <c r="E487" s="880"/>
      <c r="F487" s="880"/>
      <c r="G487" s="881"/>
      <c r="H487" s="11">
        <f>SUM(D489:D495)</f>
        <v>14</v>
      </c>
      <c r="I487" s="11">
        <f>COUNT(D489:D495)*2</f>
        <v>14</v>
      </c>
    </row>
    <row r="488" spans="1:9" ht="30" hidden="1">
      <c r="A488" s="48" t="s">
        <v>261</v>
      </c>
      <c r="B488" s="16" t="s">
        <v>260</v>
      </c>
      <c r="C488" s="12"/>
      <c r="D488" s="12"/>
      <c r="E488" s="13"/>
      <c r="F488" s="12"/>
      <c r="G488" s="12"/>
      <c r="H488" s="8"/>
      <c r="I488" s="8"/>
    </row>
    <row r="489" spans="1:9" ht="45">
      <c r="A489" s="43" t="s">
        <v>255</v>
      </c>
      <c r="B489" s="49" t="s">
        <v>254</v>
      </c>
      <c r="C489" s="22" t="s">
        <v>253</v>
      </c>
      <c r="D489" s="46">
        <v>2</v>
      </c>
      <c r="E489" s="13" t="s">
        <v>223</v>
      </c>
      <c r="F489" s="29" t="s">
        <v>1473</v>
      </c>
      <c r="G489" s="14"/>
    </row>
    <row r="490" spans="1:9" ht="45">
      <c r="A490" s="43"/>
      <c r="B490" s="49"/>
      <c r="C490" s="22" t="s">
        <v>251</v>
      </c>
      <c r="D490" s="46">
        <v>2</v>
      </c>
      <c r="E490" s="13" t="s">
        <v>223</v>
      </c>
      <c r="F490" s="29" t="s">
        <v>250</v>
      </c>
      <c r="G490" s="14"/>
    </row>
    <row r="491" spans="1:9" ht="45">
      <c r="A491" s="43" t="s">
        <v>249</v>
      </c>
      <c r="B491" s="49" t="s">
        <v>248</v>
      </c>
      <c r="C491" s="22" t="s">
        <v>247</v>
      </c>
      <c r="D491" s="46">
        <v>2</v>
      </c>
      <c r="E491" s="13" t="s">
        <v>106</v>
      </c>
      <c r="F491" s="13"/>
      <c r="G491" s="14"/>
    </row>
    <row r="492" spans="1:9" ht="30">
      <c r="A492" s="43"/>
      <c r="B492" s="49"/>
      <c r="C492" s="22" t="s">
        <v>246</v>
      </c>
      <c r="D492" s="46">
        <v>2</v>
      </c>
      <c r="E492" s="13" t="s">
        <v>106</v>
      </c>
      <c r="F492" s="13"/>
      <c r="G492" s="14"/>
    </row>
    <row r="493" spans="1:9" ht="45">
      <c r="A493" s="43"/>
      <c r="B493" s="49"/>
      <c r="C493" s="16" t="s">
        <v>245</v>
      </c>
      <c r="D493" s="46">
        <v>2</v>
      </c>
      <c r="E493" s="13" t="s">
        <v>106</v>
      </c>
      <c r="F493" s="13"/>
      <c r="G493" s="14"/>
    </row>
    <row r="494" spans="1:9" ht="45">
      <c r="A494" s="43"/>
      <c r="B494" s="49"/>
      <c r="C494" s="22" t="s">
        <v>244</v>
      </c>
      <c r="D494" s="46">
        <v>2</v>
      </c>
      <c r="E494" s="13" t="s">
        <v>223</v>
      </c>
      <c r="F494" s="29" t="s">
        <v>243</v>
      </c>
      <c r="G494" s="14"/>
    </row>
    <row r="495" spans="1:9" ht="75">
      <c r="A495" s="43"/>
      <c r="B495" s="49"/>
      <c r="C495" s="22" t="s">
        <v>242</v>
      </c>
      <c r="D495" s="46">
        <v>2</v>
      </c>
      <c r="E495" s="13" t="s">
        <v>223</v>
      </c>
      <c r="F495" s="29" t="s">
        <v>241</v>
      </c>
      <c r="G495" s="14"/>
    </row>
    <row r="496" spans="1:9" ht="30" hidden="1">
      <c r="A496" s="48" t="s">
        <v>240</v>
      </c>
      <c r="B496" s="16" t="s">
        <v>239</v>
      </c>
      <c r="C496" s="12"/>
      <c r="D496" s="12"/>
      <c r="E496" s="13"/>
      <c r="F496" s="12"/>
      <c r="G496" s="12"/>
      <c r="H496" s="8"/>
      <c r="I496" s="8"/>
    </row>
    <row r="497" spans="1:9" ht="30" hidden="1">
      <c r="A497" s="48" t="s">
        <v>238</v>
      </c>
      <c r="B497" s="16" t="s">
        <v>237</v>
      </c>
      <c r="C497" s="12"/>
      <c r="D497" s="12"/>
      <c r="E497" s="13"/>
      <c r="F497" s="12"/>
      <c r="G497" s="12"/>
      <c r="H497" s="8"/>
      <c r="I497" s="8"/>
    </row>
    <row r="498" spans="1:9" ht="40.15" customHeight="1">
      <c r="A498" s="328" t="s">
        <v>236</v>
      </c>
      <c r="B498" s="879" t="s">
        <v>235</v>
      </c>
      <c r="C498" s="880"/>
      <c r="D498" s="880"/>
      <c r="E498" s="880"/>
      <c r="F498" s="880"/>
      <c r="G498" s="881"/>
      <c r="H498" s="11">
        <f>SUM(D499:D505)</f>
        <v>14</v>
      </c>
      <c r="I498" s="11">
        <f>COUNT(D499:D505)*2</f>
        <v>14</v>
      </c>
    </row>
    <row r="499" spans="1:9" ht="45">
      <c r="A499" s="43" t="s">
        <v>234</v>
      </c>
      <c r="B499" s="34" t="s">
        <v>233</v>
      </c>
      <c r="C499" s="54" t="s">
        <v>232</v>
      </c>
      <c r="D499" s="680">
        <v>2</v>
      </c>
      <c r="E499" s="130" t="s">
        <v>156</v>
      </c>
      <c r="F499" s="54" t="s">
        <v>5229</v>
      </c>
      <c r="G499" s="14"/>
    </row>
    <row r="500" spans="1:9" ht="30">
      <c r="A500" s="43"/>
      <c r="B500" s="34"/>
      <c r="C500" s="29" t="s">
        <v>5230</v>
      </c>
      <c r="D500" s="680">
        <v>2</v>
      </c>
      <c r="E500" s="130" t="s">
        <v>156</v>
      </c>
      <c r="F500" s="130"/>
      <c r="G500" s="14"/>
    </row>
    <row r="501" spans="1:9" ht="45">
      <c r="A501" s="43"/>
      <c r="B501" s="34"/>
      <c r="C501" s="22" t="s">
        <v>231</v>
      </c>
      <c r="D501" s="675">
        <v>2</v>
      </c>
      <c r="E501" s="13" t="s">
        <v>223</v>
      </c>
      <c r="F501" s="13"/>
      <c r="G501" s="14"/>
    </row>
    <row r="502" spans="1:9" ht="45">
      <c r="A502" s="43"/>
      <c r="B502" s="34"/>
      <c r="C502" s="54" t="s">
        <v>230</v>
      </c>
      <c r="D502" s="680">
        <v>2</v>
      </c>
      <c r="E502" s="130" t="s">
        <v>156</v>
      </c>
      <c r="F502" s="54" t="s">
        <v>5235</v>
      </c>
      <c r="G502" s="14"/>
    </row>
    <row r="503" spans="1:9" ht="30">
      <c r="A503" s="43"/>
      <c r="B503" s="34"/>
      <c r="C503" s="22" t="s">
        <v>229</v>
      </c>
      <c r="D503" s="680">
        <v>2</v>
      </c>
      <c r="E503" s="130"/>
      <c r="F503" s="130"/>
      <c r="G503" s="14"/>
    </row>
    <row r="504" spans="1:9" ht="31.5" hidden="1">
      <c r="A504" s="48" t="s">
        <v>228</v>
      </c>
      <c r="B504" s="34" t="s">
        <v>227</v>
      </c>
      <c r="C504" s="607" t="s">
        <v>3174</v>
      </c>
      <c r="D504" s="622">
        <v>2</v>
      </c>
      <c r="E504" s="627" t="s">
        <v>3173</v>
      </c>
      <c r="F504" s="623"/>
      <c r="G504" s="12"/>
      <c r="H504" s="8"/>
      <c r="I504" s="8"/>
    </row>
    <row r="505" spans="1:9" ht="31.5">
      <c r="A505" s="43" t="s">
        <v>219</v>
      </c>
      <c r="B505" s="34" t="s">
        <v>218</v>
      </c>
      <c r="C505" s="22" t="s">
        <v>3174</v>
      </c>
      <c r="D505" s="680">
        <v>2</v>
      </c>
      <c r="E505" s="45" t="s">
        <v>3173</v>
      </c>
      <c r="F505" s="13"/>
      <c r="G505" s="14"/>
    </row>
    <row r="506" spans="1:9" ht="21">
      <c r="A506" s="111"/>
      <c r="B506" s="908" t="s">
        <v>214</v>
      </c>
      <c r="C506" s="878"/>
      <c r="D506" s="878"/>
      <c r="E506" s="878"/>
      <c r="F506" s="878"/>
      <c r="G506" s="878"/>
      <c r="H506" s="11">
        <f>H507+H510+H515+H520+H537+H541+H547+H555+H559+H566</f>
        <v>72</v>
      </c>
      <c r="I506" s="11">
        <f>I507+I510+I515+I520+I537+I541+I547+I555+I559+I566</f>
        <v>72</v>
      </c>
    </row>
    <row r="507" spans="1:9" ht="40.15" customHeight="1">
      <c r="A507" s="328" t="s">
        <v>213</v>
      </c>
      <c r="B507" s="879" t="s">
        <v>212</v>
      </c>
      <c r="C507" s="880"/>
      <c r="D507" s="880"/>
      <c r="E507" s="880"/>
      <c r="F507" s="880"/>
      <c r="G507" s="881"/>
      <c r="H507" s="11">
        <f>SUM(D508)</f>
        <v>2</v>
      </c>
      <c r="I507" s="11">
        <f>COUNT(D508)*2</f>
        <v>2</v>
      </c>
    </row>
    <row r="508" spans="1:9" ht="63">
      <c r="A508" s="27" t="s">
        <v>211</v>
      </c>
      <c r="B508" s="41" t="s">
        <v>210</v>
      </c>
      <c r="C508" s="40" t="s">
        <v>209</v>
      </c>
      <c r="D508" s="23">
        <v>2</v>
      </c>
      <c r="E508" s="25" t="s">
        <v>106</v>
      </c>
      <c r="F508" s="24"/>
      <c r="G508" s="23"/>
    </row>
    <row r="509" spans="1:9" ht="30" hidden="1">
      <c r="A509" s="39" t="s">
        <v>208</v>
      </c>
      <c r="B509" s="16" t="s">
        <v>207</v>
      </c>
      <c r="C509" s="24"/>
      <c r="D509" s="24"/>
      <c r="E509" s="25"/>
      <c r="F509" s="24"/>
      <c r="G509" s="24"/>
      <c r="H509" s="8"/>
      <c r="I509" s="8"/>
    </row>
    <row r="510" spans="1:9" ht="40.15" customHeight="1">
      <c r="A510" s="328" t="s">
        <v>206</v>
      </c>
      <c r="B510" s="879" t="s">
        <v>205</v>
      </c>
      <c r="C510" s="880"/>
      <c r="D510" s="880"/>
      <c r="E510" s="880"/>
      <c r="F510" s="880"/>
      <c r="G510" s="881"/>
      <c r="H510" s="11">
        <f>SUM(D511:D512)</f>
        <v>4</v>
      </c>
      <c r="I510" s="11">
        <f>COUNT(D511:D512)*2</f>
        <v>4</v>
      </c>
    </row>
    <row r="511" spans="1:9" ht="45">
      <c r="A511" s="27" t="s">
        <v>204</v>
      </c>
      <c r="B511" s="34" t="s">
        <v>203</v>
      </c>
      <c r="C511" s="21" t="s">
        <v>2569</v>
      </c>
      <c r="D511" s="23">
        <v>2</v>
      </c>
      <c r="E511" s="25" t="s">
        <v>49</v>
      </c>
      <c r="F511" s="24"/>
      <c r="G511" s="23"/>
    </row>
    <row r="512" spans="1:9" ht="30">
      <c r="A512" s="27"/>
      <c r="B512" s="34"/>
      <c r="C512" s="21" t="s">
        <v>3172</v>
      </c>
      <c r="D512" s="23">
        <v>2</v>
      </c>
      <c r="E512" s="25" t="s">
        <v>49</v>
      </c>
      <c r="F512" s="24"/>
      <c r="G512" s="23"/>
    </row>
    <row r="513" spans="1:9" ht="31.5" hidden="1">
      <c r="A513" s="39" t="s">
        <v>201</v>
      </c>
      <c r="B513" s="34" t="s">
        <v>200</v>
      </c>
      <c r="C513" s="24"/>
      <c r="D513" s="24"/>
      <c r="E513" s="25"/>
      <c r="F513" s="24"/>
      <c r="G513" s="24"/>
      <c r="H513" s="8"/>
      <c r="I513" s="8"/>
    </row>
    <row r="514" spans="1:9" ht="31.5" hidden="1">
      <c r="A514" s="39" t="s">
        <v>199</v>
      </c>
      <c r="B514" s="34" t="s">
        <v>198</v>
      </c>
      <c r="C514" s="24"/>
      <c r="D514" s="24"/>
      <c r="E514" s="25"/>
      <c r="F514" s="24"/>
      <c r="G514" s="24"/>
      <c r="H514" s="8"/>
      <c r="I514" s="8"/>
    </row>
    <row r="515" spans="1:9" ht="40.15" customHeight="1">
      <c r="A515" s="328" t="s">
        <v>197</v>
      </c>
      <c r="B515" s="879" t="s">
        <v>196</v>
      </c>
      <c r="C515" s="880"/>
      <c r="D515" s="880"/>
      <c r="E515" s="880"/>
      <c r="F515" s="880"/>
      <c r="G515" s="881"/>
      <c r="H515" s="11">
        <f>SUM(D516:D519)</f>
        <v>6</v>
      </c>
      <c r="I515" s="11">
        <f>COUNT(D516:D519)*2</f>
        <v>6</v>
      </c>
    </row>
    <row r="516" spans="1:9" ht="47.25">
      <c r="A516" s="18" t="s">
        <v>195</v>
      </c>
      <c r="B516" s="34" t="s">
        <v>194</v>
      </c>
      <c r="C516" s="16" t="s">
        <v>3171</v>
      </c>
      <c r="D516" s="23">
        <v>2</v>
      </c>
      <c r="E516" s="25" t="s">
        <v>106</v>
      </c>
      <c r="F516" s="24"/>
      <c r="G516" s="23"/>
    </row>
    <row r="517" spans="1:9" ht="47.25" hidden="1">
      <c r="A517" s="20" t="s">
        <v>191</v>
      </c>
      <c r="B517" s="34" t="s">
        <v>190</v>
      </c>
      <c r="C517" s="16"/>
      <c r="D517" s="24"/>
      <c r="E517" s="25"/>
      <c r="F517" s="24"/>
      <c r="G517" s="24"/>
      <c r="H517" s="8"/>
      <c r="I517" s="8"/>
    </row>
    <row r="518" spans="1:9" ht="90">
      <c r="A518" s="27"/>
      <c r="C518" s="22" t="s">
        <v>5272</v>
      </c>
      <c r="D518" s="515">
        <v>2</v>
      </c>
      <c r="E518" s="25" t="s">
        <v>106</v>
      </c>
      <c r="F518" s="22" t="s">
        <v>5273</v>
      </c>
      <c r="G518" s="23"/>
    </row>
    <row r="519" spans="1:9" ht="63">
      <c r="A519" s="18" t="s">
        <v>188</v>
      </c>
      <c r="B519" s="37" t="s">
        <v>187</v>
      </c>
      <c r="C519" s="40" t="s">
        <v>186</v>
      </c>
      <c r="D519" s="515">
        <v>2</v>
      </c>
      <c r="E519" s="25" t="s">
        <v>106</v>
      </c>
      <c r="F519" s="40" t="s">
        <v>185</v>
      </c>
      <c r="G519" s="23"/>
    </row>
    <row r="520" spans="1:9" ht="40.15" customHeight="1">
      <c r="A520" s="328" t="s">
        <v>184</v>
      </c>
      <c r="B520" s="879" t="s">
        <v>183</v>
      </c>
      <c r="C520" s="880"/>
      <c r="D520" s="880"/>
      <c r="E520" s="880"/>
      <c r="F520" s="880"/>
      <c r="G520" s="881"/>
      <c r="H520" s="11">
        <f>SUM(D521:D536)</f>
        <v>32</v>
      </c>
      <c r="I520" s="11">
        <f>COUNT(D521:D536)*2</f>
        <v>32</v>
      </c>
    </row>
    <row r="521" spans="1:9" ht="60">
      <c r="A521" s="18" t="s">
        <v>182</v>
      </c>
      <c r="B521" s="34" t="s">
        <v>181</v>
      </c>
      <c r="C521" s="31" t="s">
        <v>180</v>
      </c>
      <c r="D521" s="23">
        <v>2</v>
      </c>
      <c r="E521" s="25" t="s">
        <v>49</v>
      </c>
      <c r="F521" s="24"/>
      <c r="G521" s="23"/>
    </row>
    <row r="522" spans="1:9" ht="45">
      <c r="A522" s="18"/>
      <c r="B522" s="34"/>
      <c r="C522" s="22" t="s">
        <v>179</v>
      </c>
      <c r="D522" s="23">
        <v>2</v>
      </c>
      <c r="E522" s="25" t="s">
        <v>178</v>
      </c>
      <c r="F522" s="24"/>
      <c r="G522" s="23"/>
    </row>
    <row r="523" spans="1:9" ht="47.25">
      <c r="A523" s="18" t="s">
        <v>177</v>
      </c>
      <c r="B523" s="34" t="s">
        <v>176</v>
      </c>
      <c r="C523" s="16" t="s">
        <v>3170</v>
      </c>
      <c r="D523" s="23">
        <v>2</v>
      </c>
      <c r="E523" s="25" t="s">
        <v>49</v>
      </c>
      <c r="F523" s="16"/>
      <c r="G523" s="23"/>
    </row>
    <row r="524" spans="1:9" ht="45">
      <c r="A524" s="18"/>
      <c r="B524" s="34"/>
      <c r="C524" s="16" t="s">
        <v>3169</v>
      </c>
      <c r="D524" s="23">
        <v>2</v>
      </c>
      <c r="E524" s="25" t="s">
        <v>49</v>
      </c>
      <c r="F524" s="16"/>
      <c r="G524" s="23"/>
    </row>
    <row r="525" spans="1:9" ht="60">
      <c r="A525" s="18"/>
      <c r="B525" s="34"/>
      <c r="C525" s="16" t="s">
        <v>3168</v>
      </c>
      <c r="D525" s="23">
        <v>2</v>
      </c>
      <c r="E525" s="25" t="s">
        <v>49</v>
      </c>
      <c r="F525" s="16"/>
      <c r="G525" s="23"/>
    </row>
    <row r="526" spans="1:9" ht="45">
      <c r="A526" s="18"/>
      <c r="B526" s="34"/>
      <c r="C526" s="16" t="s">
        <v>3167</v>
      </c>
      <c r="D526" s="23">
        <v>2</v>
      </c>
      <c r="E526" s="25" t="s">
        <v>49</v>
      </c>
      <c r="F526" s="16"/>
      <c r="G526" s="23"/>
    </row>
    <row r="527" spans="1:9" ht="60">
      <c r="A527" s="18"/>
      <c r="B527" s="34"/>
      <c r="C527" s="16" t="s">
        <v>3166</v>
      </c>
      <c r="D527" s="23">
        <v>2</v>
      </c>
      <c r="E527" s="25" t="s">
        <v>49</v>
      </c>
      <c r="F527" s="16"/>
      <c r="G527" s="23"/>
    </row>
    <row r="528" spans="1:9" ht="30">
      <c r="A528" s="18"/>
      <c r="B528" s="34"/>
      <c r="C528" s="35" t="s">
        <v>3165</v>
      </c>
      <c r="D528" s="23">
        <v>2</v>
      </c>
      <c r="E528" s="25" t="s">
        <v>49</v>
      </c>
      <c r="F528" s="16"/>
      <c r="G528" s="23"/>
    </row>
    <row r="529" spans="1:9" ht="75">
      <c r="A529" s="18"/>
      <c r="B529" s="34"/>
      <c r="C529" s="16" t="s">
        <v>3164</v>
      </c>
      <c r="D529" s="23">
        <v>2</v>
      </c>
      <c r="E529" s="25" t="s">
        <v>49</v>
      </c>
      <c r="F529" s="16"/>
      <c r="G529" s="23"/>
    </row>
    <row r="530" spans="1:9" ht="45">
      <c r="A530" s="18"/>
      <c r="B530" s="34"/>
      <c r="C530" s="16" t="s">
        <v>3163</v>
      </c>
      <c r="D530" s="23">
        <v>2</v>
      </c>
      <c r="E530" s="25" t="s">
        <v>49</v>
      </c>
      <c r="F530" s="16"/>
      <c r="G530" s="23"/>
    </row>
    <row r="531" spans="1:9" ht="60">
      <c r="A531" s="18"/>
      <c r="B531" s="34"/>
      <c r="C531" s="16" t="s">
        <v>3162</v>
      </c>
      <c r="D531" s="23">
        <v>2</v>
      </c>
      <c r="E531" s="25" t="s">
        <v>49</v>
      </c>
      <c r="F531" s="16"/>
      <c r="G531" s="23"/>
    </row>
    <row r="532" spans="1:9" ht="45">
      <c r="A532" s="18"/>
      <c r="B532" s="34"/>
      <c r="C532" s="16" t="s">
        <v>3161</v>
      </c>
      <c r="D532" s="23">
        <v>2</v>
      </c>
      <c r="E532" s="25" t="s">
        <v>49</v>
      </c>
      <c r="F532" s="16"/>
      <c r="G532" s="23"/>
    </row>
    <row r="533" spans="1:9" ht="45">
      <c r="A533" s="18"/>
      <c r="B533" s="34"/>
      <c r="C533" s="16" t="s">
        <v>3160</v>
      </c>
      <c r="D533" s="23">
        <v>2</v>
      </c>
      <c r="E533" s="25" t="s">
        <v>49</v>
      </c>
      <c r="F533" s="16"/>
      <c r="G533" s="23"/>
    </row>
    <row r="534" spans="1:9" ht="60">
      <c r="A534" s="18"/>
      <c r="B534" s="34"/>
      <c r="C534" s="31" t="s">
        <v>3159</v>
      </c>
      <c r="D534" s="23">
        <v>2</v>
      </c>
      <c r="E534" s="25" t="s">
        <v>49</v>
      </c>
      <c r="F534" s="16"/>
      <c r="G534" s="23"/>
    </row>
    <row r="535" spans="1:9" ht="31.5">
      <c r="A535" s="18" t="s">
        <v>162</v>
      </c>
      <c r="B535" s="34" t="s">
        <v>161</v>
      </c>
      <c r="C535" s="21" t="s">
        <v>1661</v>
      </c>
      <c r="D535" s="23">
        <v>2</v>
      </c>
      <c r="E535" s="25" t="s">
        <v>106</v>
      </c>
      <c r="G535" s="23"/>
    </row>
    <row r="536" spans="1:9" ht="45">
      <c r="A536" s="18" t="s">
        <v>159</v>
      </c>
      <c r="B536" s="34" t="s">
        <v>158</v>
      </c>
      <c r="C536" s="16" t="s">
        <v>3158</v>
      </c>
      <c r="D536" s="23">
        <v>2</v>
      </c>
      <c r="E536" s="25" t="s">
        <v>156</v>
      </c>
      <c r="F536" s="73" t="s">
        <v>3157</v>
      </c>
      <c r="G536" s="23"/>
    </row>
    <row r="537" spans="1:9" ht="40.15" customHeight="1">
      <c r="A537" s="328" t="s">
        <v>154</v>
      </c>
      <c r="B537" s="879" t="s">
        <v>153</v>
      </c>
      <c r="C537" s="880"/>
      <c r="D537" s="880"/>
      <c r="E537" s="880"/>
      <c r="F537" s="880"/>
      <c r="G537" s="881"/>
      <c r="H537" s="11">
        <f>SUM(D538:D540)</f>
        <v>6</v>
      </c>
      <c r="I537" s="11">
        <f>COUNT(D538:D540)*2</f>
        <v>6</v>
      </c>
    </row>
    <row r="538" spans="1:9" ht="30">
      <c r="A538" s="18" t="s">
        <v>152</v>
      </c>
      <c r="B538" s="34" t="s">
        <v>151</v>
      </c>
      <c r="C538" s="21" t="s">
        <v>150</v>
      </c>
      <c r="D538" s="23">
        <v>2</v>
      </c>
      <c r="E538" s="25" t="s">
        <v>106</v>
      </c>
      <c r="F538" s="24"/>
      <c r="G538" s="23"/>
    </row>
    <row r="539" spans="1:9" ht="47.25">
      <c r="A539" s="18" t="s">
        <v>149</v>
      </c>
      <c r="B539" s="34" t="s">
        <v>148</v>
      </c>
      <c r="C539" s="29" t="s">
        <v>147</v>
      </c>
      <c r="D539" s="23">
        <v>2</v>
      </c>
      <c r="E539" s="25" t="s">
        <v>106</v>
      </c>
      <c r="F539" s="24"/>
      <c r="G539" s="23"/>
    </row>
    <row r="540" spans="1:9" ht="31.5">
      <c r="A540" s="18" t="s">
        <v>146</v>
      </c>
      <c r="B540" s="34" t="s">
        <v>145</v>
      </c>
      <c r="C540" s="22" t="s">
        <v>144</v>
      </c>
      <c r="D540" s="23">
        <v>2</v>
      </c>
      <c r="E540" s="25" t="s">
        <v>106</v>
      </c>
      <c r="F540" s="24"/>
      <c r="G540" s="23"/>
    </row>
    <row r="541" spans="1:9" ht="40.15" customHeight="1">
      <c r="A541" s="328" t="s">
        <v>143</v>
      </c>
      <c r="B541" s="737" t="s">
        <v>142</v>
      </c>
      <c r="C541" s="738"/>
      <c r="D541" s="738"/>
      <c r="E541" s="738"/>
      <c r="F541" s="738"/>
      <c r="G541" s="739"/>
      <c r="H541" s="11">
        <f>SUM(D542:D546)</f>
        <v>8</v>
      </c>
      <c r="I541" s="11">
        <f>COUNT(D542:D546)*2</f>
        <v>8</v>
      </c>
    </row>
    <row r="542" spans="1:9" ht="31.5">
      <c r="A542" s="18" t="s">
        <v>141</v>
      </c>
      <c r="B542" s="28" t="s">
        <v>140</v>
      </c>
      <c r="C542" s="29" t="s">
        <v>139</v>
      </c>
      <c r="D542" s="23">
        <v>2</v>
      </c>
      <c r="E542" s="25" t="s">
        <v>120</v>
      </c>
      <c r="F542" s="24"/>
      <c r="G542" s="23"/>
    </row>
    <row r="543" spans="1:9" ht="31.5" hidden="1">
      <c r="A543" s="20" t="s">
        <v>138</v>
      </c>
      <c r="B543" s="28" t="s">
        <v>137</v>
      </c>
      <c r="C543" s="24"/>
      <c r="D543" s="24"/>
      <c r="E543" s="25"/>
      <c r="F543" s="24"/>
      <c r="G543" s="24"/>
      <c r="H543" s="8"/>
      <c r="I543" s="8"/>
    </row>
    <row r="544" spans="1:9" ht="47.25">
      <c r="A544" s="18" t="s">
        <v>134</v>
      </c>
      <c r="B544" s="32" t="s">
        <v>133</v>
      </c>
      <c r="C544" s="31" t="s">
        <v>132</v>
      </c>
      <c r="D544" s="23">
        <v>2</v>
      </c>
      <c r="E544" s="25" t="s">
        <v>120</v>
      </c>
      <c r="F544" s="24"/>
      <c r="G544" s="23"/>
    </row>
    <row r="545" spans="1:9" ht="47.25">
      <c r="A545" s="18" t="s">
        <v>131</v>
      </c>
      <c r="B545" s="28" t="s">
        <v>130</v>
      </c>
      <c r="C545" s="24" t="s">
        <v>129</v>
      </c>
      <c r="D545" s="23">
        <v>2</v>
      </c>
      <c r="E545" s="25" t="s">
        <v>120</v>
      </c>
      <c r="F545" s="24"/>
      <c r="G545" s="23"/>
    </row>
    <row r="546" spans="1:9" ht="47.25">
      <c r="A546" s="18" t="s">
        <v>128</v>
      </c>
      <c r="B546" s="28" t="s">
        <v>127</v>
      </c>
      <c r="C546" s="29" t="s">
        <v>126</v>
      </c>
      <c r="D546" s="23">
        <v>2</v>
      </c>
      <c r="E546" s="25" t="s">
        <v>120</v>
      </c>
      <c r="F546" s="24"/>
      <c r="G546" s="23"/>
    </row>
    <row r="547" spans="1:9" ht="40.15" customHeight="1">
      <c r="A547" s="328" t="s">
        <v>125</v>
      </c>
      <c r="B547" s="704" t="s">
        <v>5134</v>
      </c>
      <c r="C547" s="705"/>
      <c r="D547" s="705"/>
      <c r="E547" s="705"/>
      <c r="F547" s="705"/>
      <c r="G547" s="1015"/>
      <c r="H547" s="11">
        <f>SUM(D549:D554)</f>
        <v>4</v>
      </c>
      <c r="I547" s="11">
        <f>COUNT(D549:D554)*2</f>
        <v>4</v>
      </c>
    </row>
    <row r="548" spans="1:9" ht="255" hidden="1">
      <c r="A548" s="20" t="s">
        <v>123</v>
      </c>
      <c r="B548" s="21" t="s">
        <v>5135</v>
      </c>
      <c r="C548" s="21" t="s">
        <v>5136</v>
      </c>
      <c r="D548" s="629"/>
      <c r="E548" s="24" t="s">
        <v>106</v>
      </c>
      <c r="F548" s="612" t="s">
        <v>5137</v>
      </c>
      <c r="G548" s="24"/>
      <c r="H548" s="8"/>
      <c r="I548" s="8"/>
    </row>
    <row r="549" spans="1:9" ht="105" hidden="1">
      <c r="A549" s="20" t="s">
        <v>121</v>
      </c>
      <c r="B549" s="21" t="s">
        <v>5138</v>
      </c>
      <c r="C549" s="21" t="s">
        <v>5139</v>
      </c>
      <c r="D549" s="629"/>
      <c r="E549" s="24" t="s">
        <v>106</v>
      </c>
      <c r="F549" s="612" t="s">
        <v>5140</v>
      </c>
      <c r="G549" s="23"/>
      <c r="H549" s="509"/>
      <c r="I549" s="509"/>
    </row>
    <row r="550" spans="1:9" ht="195" hidden="1">
      <c r="A550" s="20" t="s">
        <v>119</v>
      </c>
      <c r="B550" s="21" t="s">
        <v>5141</v>
      </c>
      <c r="C550" s="21" t="s">
        <v>5142</v>
      </c>
      <c r="D550" s="629"/>
      <c r="E550" s="24" t="s">
        <v>106</v>
      </c>
      <c r="F550" s="612" t="s">
        <v>5143</v>
      </c>
      <c r="G550" s="23"/>
      <c r="H550" s="509"/>
      <c r="I550" s="509"/>
    </row>
    <row r="551" spans="1:9" ht="180">
      <c r="A551" s="298" t="s">
        <v>117</v>
      </c>
      <c r="B551" s="29" t="s">
        <v>5144</v>
      </c>
      <c r="C551" s="29" t="s">
        <v>5145</v>
      </c>
      <c r="D551" s="674">
        <v>2</v>
      </c>
      <c r="E551" s="25" t="s">
        <v>106</v>
      </c>
      <c r="F551" s="663" t="s">
        <v>5146</v>
      </c>
      <c r="G551" s="36"/>
    </row>
    <row r="552" spans="1:9" ht="135">
      <c r="A552" s="298" t="s">
        <v>5147</v>
      </c>
      <c r="B552" s="29" t="s">
        <v>5148</v>
      </c>
      <c r="C552" s="29" t="s">
        <v>5149</v>
      </c>
      <c r="D552" s="674">
        <v>2</v>
      </c>
      <c r="E552" s="25" t="s">
        <v>106</v>
      </c>
      <c r="F552" s="663" t="s">
        <v>5150</v>
      </c>
      <c r="G552" s="36"/>
    </row>
    <row r="553" spans="1:9" ht="165" hidden="1">
      <c r="A553" s="20" t="s">
        <v>5151</v>
      </c>
      <c r="B553" s="21" t="s">
        <v>5152</v>
      </c>
      <c r="C553" s="21" t="s">
        <v>5153</v>
      </c>
      <c r="D553" s="629"/>
      <c r="E553" s="24" t="s">
        <v>106</v>
      </c>
      <c r="F553" s="612" t="s">
        <v>5154</v>
      </c>
      <c r="G553" s="23"/>
      <c r="H553" s="509"/>
      <c r="I553" s="509"/>
    </row>
    <row r="554" spans="1:9" ht="195" hidden="1">
      <c r="A554" s="20" t="s">
        <v>5155</v>
      </c>
      <c r="B554" s="21" t="s">
        <v>5156</v>
      </c>
      <c r="C554" s="21" t="s">
        <v>5157</v>
      </c>
      <c r="D554" s="629"/>
      <c r="E554" s="24" t="s">
        <v>106</v>
      </c>
      <c r="F554" s="612" t="s">
        <v>5158</v>
      </c>
      <c r="G554" s="23"/>
      <c r="H554" s="509"/>
      <c r="I554" s="509"/>
    </row>
    <row r="555" spans="1:9" ht="40.15" customHeight="1">
      <c r="A555" s="328" t="s">
        <v>116</v>
      </c>
      <c r="B555" s="879" t="s">
        <v>115</v>
      </c>
      <c r="C555" s="880"/>
      <c r="D555" s="880"/>
      <c r="E555" s="880"/>
      <c r="F555" s="880"/>
      <c r="G555" s="881"/>
      <c r="H555" s="11">
        <f>SUM(D556:D558)</f>
        <v>6</v>
      </c>
      <c r="I555" s="11">
        <f>COUNT(D556:D558)*2</f>
        <v>6</v>
      </c>
    </row>
    <row r="556" spans="1:9" ht="31.5">
      <c r="A556" s="18" t="s">
        <v>114</v>
      </c>
      <c r="B556" s="26" t="s">
        <v>113</v>
      </c>
      <c r="C556" s="69" t="s">
        <v>5242</v>
      </c>
      <c r="D556" s="517">
        <v>2</v>
      </c>
      <c r="E556" s="124" t="s">
        <v>110</v>
      </c>
      <c r="F556" s="124" t="s">
        <v>5243</v>
      </c>
      <c r="G556" s="23"/>
    </row>
    <row r="557" spans="1:9" ht="30">
      <c r="A557" s="111"/>
      <c r="B557" s="26"/>
      <c r="C557" s="69" t="s">
        <v>5258</v>
      </c>
      <c r="D557" s="517">
        <v>2</v>
      </c>
      <c r="E557" s="124" t="s">
        <v>110</v>
      </c>
      <c r="F557" s="124" t="s">
        <v>5259</v>
      </c>
      <c r="G557" s="23"/>
    </row>
    <row r="558" spans="1:9" ht="60">
      <c r="A558" s="18" t="s">
        <v>108</v>
      </c>
      <c r="B558" s="26" t="s">
        <v>107</v>
      </c>
      <c r="C558" s="124" t="s">
        <v>5313</v>
      </c>
      <c r="D558" s="517">
        <v>2</v>
      </c>
      <c r="E558" s="606" t="s">
        <v>106</v>
      </c>
      <c r="F558" s="69" t="s">
        <v>5260</v>
      </c>
      <c r="G558" s="23"/>
    </row>
    <row r="559" spans="1:9" ht="15.75" hidden="1">
      <c r="A559" s="611" t="s">
        <v>5160</v>
      </c>
      <c r="B559" s="753" t="s">
        <v>5244</v>
      </c>
      <c r="C559" s="754"/>
      <c r="D559" s="754"/>
      <c r="E559" s="754"/>
      <c r="F559" s="754"/>
      <c r="G559" s="760"/>
      <c r="H559" s="509">
        <f>SUM(D560:D565)</f>
        <v>0</v>
      </c>
      <c r="I559" s="509">
        <f>COUNT(D560:D5740*2)</f>
        <v>0</v>
      </c>
    </row>
    <row r="560" spans="1:9" ht="45" hidden="1">
      <c r="A560" s="611" t="s">
        <v>5162</v>
      </c>
      <c r="B560" s="21" t="s">
        <v>5163</v>
      </c>
      <c r="C560" s="21"/>
      <c r="D560" s="613"/>
      <c r="E560" s="21"/>
      <c r="F560" s="21"/>
      <c r="G560" s="21"/>
      <c r="H560" s="509"/>
      <c r="I560" s="509"/>
    </row>
    <row r="561" spans="1:9" ht="45" hidden="1">
      <c r="A561" s="611" t="s">
        <v>5166</v>
      </c>
      <c r="B561" s="21" t="s">
        <v>5167</v>
      </c>
      <c r="C561" s="21"/>
      <c r="D561" s="613"/>
      <c r="E561" s="21"/>
      <c r="F561" s="21"/>
      <c r="G561" s="21"/>
      <c r="H561" s="509"/>
      <c r="I561" s="509"/>
    </row>
    <row r="562" spans="1:9" ht="45" hidden="1">
      <c r="A562" s="611" t="s">
        <v>5170</v>
      </c>
      <c r="B562" s="21" t="s">
        <v>5171</v>
      </c>
      <c r="C562" s="21"/>
      <c r="D562" s="613"/>
      <c r="E562" s="21"/>
      <c r="F562" s="21"/>
      <c r="G562" s="21"/>
      <c r="H562" s="509"/>
      <c r="I562" s="509"/>
    </row>
    <row r="563" spans="1:9" ht="75" hidden="1">
      <c r="A563" s="611" t="s">
        <v>5174</v>
      </c>
      <c r="B563" s="21" t="s">
        <v>5175</v>
      </c>
      <c r="C563" s="21"/>
      <c r="D563" s="613"/>
      <c r="E563" s="21"/>
      <c r="F563" s="21"/>
      <c r="G563" s="21"/>
      <c r="H563" s="509"/>
      <c r="I563" s="509"/>
    </row>
    <row r="564" spans="1:9" ht="30" hidden="1">
      <c r="A564" s="611" t="s">
        <v>5178</v>
      </c>
      <c r="B564" s="21" t="s">
        <v>5179</v>
      </c>
      <c r="C564" s="21"/>
      <c r="D564" s="613"/>
      <c r="E564" s="21"/>
      <c r="F564" s="21"/>
      <c r="G564" s="21"/>
      <c r="H564" s="509"/>
      <c r="I564" s="509"/>
    </row>
    <row r="565" spans="1:9" ht="30" hidden="1">
      <c r="A565" s="611" t="s">
        <v>5182</v>
      </c>
      <c r="B565" s="21" t="s">
        <v>5183</v>
      </c>
      <c r="C565" s="21"/>
      <c r="D565" s="613"/>
      <c r="E565" s="21"/>
      <c r="F565" s="21"/>
      <c r="G565" s="21"/>
      <c r="H565" s="509"/>
      <c r="I565" s="509"/>
    </row>
    <row r="566" spans="1:9" ht="15.75">
      <c r="A566" s="482" t="s">
        <v>5186</v>
      </c>
      <c r="B566" s="753" t="s">
        <v>5187</v>
      </c>
      <c r="C566" s="754"/>
      <c r="D566" s="754"/>
      <c r="E566" s="754"/>
      <c r="F566" s="754"/>
      <c r="G566" s="1009"/>
      <c r="H566" s="11">
        <f>SUM(D567:D576)</f>
        <v>4</v>
      </c>
      <c r="I566" s="11">
        <f>COUNT(D567:D576)*2</f>
        <v>4</v>
      </c>
    </row>
    <row r="567" spans="1:9" ht="75" hidden="1">
      <c r="A567" s="611" t="s">
        <v>5245</v>
      </c>
      <c r="B567" s="21" t="s">
        <v>5189</v>
      </c>
      <c r="C567" s="630"/>
      <c r="D567" s="630"/>
      <c r="E567" s="630"/>
      <c r="F567" s="630"/>
      <c r="G567" s="630"/>
      <c r="H567" s="509"/>
      <c r="I567" s="509"/>
    </row>
    <row r="568" spans="1:9" ht="60" hidden="1">
      <c r="A568" s="611" t="s">
        <v>5246</v>
      </c>
      <c r="B568" s="21" t="s">
        <v>5193</v>
      </c>
      <c r="C568" s="630"/>
      <c r="D568" s="630"/>
      <c r="E568" s="630"/>
      <c r="F568" s="630"/>
      <c r="G568" s="630"/>
      <c r="H568" s="509"/>
      <c r="I568" s="509"/>
    </row>
    <row r="569" spans="1:9" ht="60" hidden="1">
      <c r="A569" s="611" t="s">
        <v>5247</v>
      </c>
      <c r="B569" s="21" t="s">
        <v>5197</v>
      </c>
      <c r="C569" s="630"/>
      <c r="D569" s="630"/>
      <c r="E569" s="630"/>
      <c r="F569" s="630"/>
      <c r="G569" s="630"/>
      <c r="H569" s="509"/>
      <c r="I569" s="509"/>
    </row>
    <row r="570" spans="1:9" ht="105">
      <c r="A570" s="18" t="s">
        <v>5248</v>
      </c>
      <c r="B570" s="21" t="s">
        <v>5201</v>
      </c>
      <c r="C570" s="689" t="s">
        <v>5202</v>
      </c>
      <c r="D570" s="690">
        <v>2</v>
      </c>
      <c r="E570" s="691" t="s">
        <v>106</v>
      </c>
      <c r="F570" s="689" t="s">
        <v>5203</v>
      </c>
      <c r="G570" s="631"/>
    </row>
    <row r="571" spans="1:9" ht="45" hidden="1">
      <c r="A571" s="611" t="s">
        <v>5249</v>
      </c>
      <c r="B571" s="21" t="s">
        <v>5205</v>
      </c>
      <c r="C571" s="21"/>
      <c r="D571" s="613"/>
      <c r="E571" s="24"/>
      <c r="F571" s="21"/>
      <c r="G571" s="631"/>
      <c r="H571" s="509"/>
      <c r="I571" s="509"/>
    </row>
    <row r="572" spans="1:9" ht="135">
      <c r="A572" s="482" t="s">
        <v>5250</v>
      </c>
      <c r="B572" s="21" t="s">
        <v>5274</v>
      </c>
      <c r="C572" s="113" t="s">
        <v>5252</v>
      </c>
      <c r="D572" s="692">
        <v>2</v>
      </c>
      <c r="E572" s="606" t="s">
        <v>106</v>
      </c>
      <c r="F572" s="113" t="s">
        <v>5253</v>
      </c>
      <c r="G572" s="632"/>
    </row>
    <row r="573" spans="1:9" ht="75" hidden="1">
      <c r="A573" s="20" t="s">
        <v>5254</v>
      </c>
      <c r="B573" s="21" t="s">
        <v>5213</v>
      </c>
      <c r="C573" s="21"/>
      <c r="D573" s="515"/>
      <c r="E573" s="25"/>
      <c r="F573" s="21"/>
      <c r="G573" s="633"/>
      <c r="H573" s="509"/>
      <c r="I573" s="509"/>
    </row>
    <row r="574" spans="1:9" ht="30" hidden="1">
      <c r="A574" s="20" t="s">
        <v>5255</v>
      </c>
      <c r="B574" s="21" t="s">
        <v>5217</v>
      </c>
      <c r="C574" s="21"/>
      <c r="D574" s="515"/>
      <c r="E574" s="25"/>
      <c r="F574" s="21"/>
      <c r="G574" s="633"/>
      <c r="H574" s="509"/>
      <c r="I574" s="509"/>
    </row>
    <row r="575" spans="1:9" ht="30" hidden="1">
      <c r="A575" s="20" t="s">
        <v>5256</v>
      </c>
      <c r="B575" s="21" t="s">
        <v>5221</v>
      </c>
      <c r="C575" s="21"/>
      <c r="D575" s="515"/>
      <c r="E575" s="25"/>
      <c r="F575" s="21"/>
      <c r="G575" s="633"/>
      <c r="H575" s="509"/>
      <c r="I575" s="509"/>
    </row>
    <row r="576" spans="1:9" ht="60" hidden="1">
      <c r="A576" s="20" t="s">
        <v>5257</v>
      </c>
      <c r="B576" s="21" t="s">
        <v>5225</v>
      </c>
      <c r="C576" s="21"/>
      <c r="D576" s="515"/>
      <c r="E576" s="25"/>
      <c r="F576" s="21"/>
      <c r="G576" s="633"/>
      <c r="H576" s="509"/>
      <c r="I576" s="509"/>
    </row>
    <row r="577" spans="1:9" ht="21">
      <c r="A577" s="111"/>
      <c r="B577" s="908" t="s">
        <v>105</v>
      </c>
      <c r="C577" s="878"/>
      <c r="D577" s="878"/>
      <c r="E577" s="878"/>
      <c r="F577" s="878"/>
      <c r="G577" s="904"/>
      <c r="H577" s="11">
        <f>H578+H586+H593+H601</f>
        <v>40</v>
      </c>
      <c r="I577" s="11">
        <f>I578+I586+I593+I601</f>
        <v>40</v>
      </c>
    </row>
    <row r="578" spans="1:9" ht="40.15" customHeight="1">
      <c r="A578" s="345" t="s">
        <v>104</v>
      </c>
      <c r="B578" s="879" t="s">
        <v>103</v>
      </c>
      <c r="C578" s="880"/>
      <c r="D578" s="880"/>
      <c r="E578" s="880"/>
      <c r="F578" s="880"/>
      <c r="G578" s="881"/>
      <c r="H578" s="11">
        <f>SUM(D579:D584)</f>
        <v>12</v>
      </c>
      <c r="I578" s="11">
        <f>COUNT(D579:D584)*2</f>
        <v>12</v>
      </c>
    </row>
    <row r="579" spans="1:9" ht="30">
      <c r="A579" s="18" t="s">
        <v>102</v>
      </c>
      <c r="B579" s="16" t="s">
        <v>101</v>
      </c>
      <c r="C579" s="16" t="s">
        <v>3156</v>
      </c>
      <c r="D579" s="15">
        <v>2</v>
      </c>
      <c r="E579" s="13" t="s">
        <v>49</v>
      </c>
      <c r="F579" s="12"/>
      <c r="G579" s="14"/>
    </row>
    <row r="580" spans="1:9" ht="30">
      <c r="A580" s="18"/>
      <c r="B580" s="16"/>
      <c r="C580" s="16" t="s">
        <v>3155</v>
      </c>
      <c r="D580" s="15">
        <v>2</v>
      </c>
      <c r="E580" s="13" t="s">
        <v>49</v>
      </c>
      <c r="F580" s="12"/>
      <c r="G580" s="14"/>
    </row>
    <row r="581" spans="1:9" ht="30">
      <c r="A581" s="18"/>
      <c r="B581" s="16"/>
      <c r="C581" s="16" t="s">
        <v>3154</v>
      </c>
      <c r="D581" s="15">
        <v>2</v>
      </c>
      <c r="E581" s="13" t="s">
        <v>49</v>
      </c>
      <c r="F581" s="12"/>
      <c r="G581" s="14"/>
    </row>
    <row r="582" spans="1:9" ht="30">
      <c r="A582" s="18"/>
      <c r="B582" s="16"/>
      <c r="C582" s="16" t="s">
        <v>3153</v>
      </c>
      <c r="D582" s="15">
        <v>2</v>
      </c>
      <c r="E582" s="13" t="s">
        <v>49</v>
      </c>
      <c r="F582" s="12"/>
      <c r="G582" s="14"/>
    </row>
    <row r="583" spans="1:9" ht="30">
      <c r="A583" s="18"/>
      <c r="B583" s="16"/>
      <c r="C583" s="16" t="s">
        <v>3152</v>
      </c>
      <c r="D583" s="15">
        <v>2</v>
      </c>
      <c r="E583" s="13" t="s">
        <v>49</v>
      </c>
      <c r="F583" s="12"/>
      <c r="G583" s="14"/>
    </row>
    <row r="584" spans="1:9" ht="30">
      <c r="A584" s="18" t="s">
        <v>94</v>
      </c>
      <c r="B584" s="16" t="s">
        <v>93</v>
      </c>
      <c r="C584" s="92" t="s">
        <v>3151</v>
      </c>
      <c r="D584" s="15">
        <v>2</v>
      </c>
      <c r="E584" s="13" t="s">
        <v>49</v>
      </c>
      <c r="F584" s="12"/>
      <c r="G584" s="14"/>
    </row>
    <row r="585" spans="1:9" ht="45" hidden="1">
      <c r="A585" s="20" t="s">
        <v>91</v>
      </c>
      <c r="B585" s="16" t="s">
        <v>90</v>
      </c>
      <c r="C585" s="12"/>
      <c r="D585" s="12"/>
      <c r="E585" s="13"/>
      <c r="F585" s="12"/>
      <c r="G585" s="12"/>
      <c r="H585" s="8"/>
      <c r="I585" s="8"/>
    </row>
    <row r="586" spans="1:9" ht="40.15" customHeight="1">
      <c r="A586" s="332" t="s">
        <v>89</v>
      </c>
      <c r="B586" s="879" t="s">
        <v>88</v>
      </c>
      <c r="C586" s="880"/>
      <c r="D586" s="880"/>
      <c r="E586" s="880"/>
      <c r="F586" s="880"/>
      <c r="G586" s="881"/>
      <c r="H586" s="11">
        <f>SUM(D587:D591)</f>
        <v>10</v>
      </c>
      <c r="I586" s="11">
        <f>COUNT(D587:D591)*2</f>
        <v>10</v>
      </c>
    </row>
    <row r="587" spans="1:9" ht="30">
      <c r="A587" s="18" t="s">
        <v>87</v>
      </c>
      <c r="B587" s="16" t="s">
        <v>86</v>
      </c>
      <c r="C587" s="16" t="s">
        <v>3150</v>
      </c>
      <c r="D587" s="15">
        <v>2</v>
      </c>
      <c r="E587" s="13" t="s">
        <v>49</v>
      </c>
      <c r="F587" s="12"/>
      <c r="G587" s="14"/>
    </row>
    <row r="588" spans="1:9" ht="30">
      <c r="A588" s="18"/>
      <c r="B588" s="16"/>
      <c r="C588" s="16" t="s">
        <v>3149</v>
      </c>
      <c r="D588" s="15">
        <v>2</v>
      </c>
      <c r="E588" s="13" t="s">
        <v>49</v>
      </c>
      <c r="F588" s="12"/>
      <c r="G588" s="14"/>
    </row>
    <row r="589" spans="1:9">
      <c r="A589" s="18"/>
      <c r="B589" s="16"/>
      <c r="C589" s="16" t="s">
        <v>3148</v>
      </c>
      <c r="D589" s="15">
        <v>2</v>
      </c>
      <c r="E589" s="13" t="s">
        <v>49</v>
      </c>
      <c r="F589" s="12"/>
      <c r="G589" s="14"/>
    </row>
    <row r="590" spans="1:9" ht="30">
      <c r="A590" s="18"/>
      <c r="B590" s="16"/>
      <c r="C590" s="16" t="s">
        <v>3147</v>
      </c>
      <c r="D590" s="15">
        <v>2</v>
      </c>
      <c r="E590" s="13" t="s">
        <v>49</v>
      </c>
      <c r="F590" s="12"/>
      <c r="G590" s="14"/>
    </row>
    <row r="591" spans="1:9">
      <c r="A591" s="18"/>
      <c r="B591" s="16"/>
      <c r="C591" s="16" t="s">
        <v>3146</v>
      </c>
      <c r="D591" s="15">
        <v>2</v>
      </c>
      <c r="E591" s="13" t="s">
        <v>49</v>
      </c>
      <c r="F591" s="12"/>
      <c r="G591" s="14"/>
    </row>
    <row r="592" spans="1:9" ht="45" hidden="1">
      <c r="A592" s="20" t="s">
        <v>74</v>
      </c>
      <c r="B592" s="16" t="s">
        <v>73</v>
      </c>
      <c r="C592"/>
      <c r="D592" s="12"/>
      <c r="E592" s="13"/>
      <c r="F592" s="12"/>
      <c r="G592" s="12"/>
      <c r="H592" s="8"/>
      <c r="I592" s="8"/>
    </row>
    <row r="593" spans="1:9" ht="40.15" customHeight="1">
      <c r="A593" s="332" t="s">
        <v>72</v>
      </c>
      <c r="B593" s="879" t="s">
        <v>71</v>
      </c>
      <c r="C593" s="880"/>
      <c r="D593" s="880"/>
      <c r="E593" s="880"/>
      <c r="F593" s="880"/>
      <c r="G593" s="881"/>
      <c r="H593" s="11">
        <f>SUM(D594:D599)</f>
        <v>12</v>
      </c>
      <c r="I593" s="11">
        <f>COUNT(D594:D599)*2</f>
        <v>12</v>
      </c>
    </row>
    <row r="594" spans="1:9" ht="45">
      <c r="A594" s="18" t="s">
        <v>70</v>
      </c>
      <c r="B594" s="16" t="s">
        <v>69</v>
      </c>
      <c r="C594" s="271" t="s">
        <v>3145</v>
      </c>
      <c r="D594" s="15">
        <v>2</v>
      </c>
      <c r="E594" s="13" t="s">
        <v>49</v>
      </c>
      <c r="F594" s="12"/>
      <c r="G594" s="14"/>
    </row>
    <row r="595" spans="1:9" ht="45">
      <c r="A595" s="18"/>
      <c r="B595" s="16"/>
      <c r="C595" s="44" t="s">
        <v>3144</v>
      </c>
      <c r="D595" s="15">
        <v>2</v>
      </c>
      <c r="E595" s="13" t="s">
        <v>49</v>
      </c>
      <c r="F595" s="12"/>
      <c r="G595" s="14"/>
    </row>
    <row r="596" spans="1:9" ht="75">
      <c r="A596" s="18"/>
      <c r="B596" s="16"/>
      <c r="C596" s="44" t="s">
        <v>3143</v>
      </c>
      <c r="D596" s="15">
        <v>2</v>
      </c>
      <c r="E596" s="13" t="s">
        <v>49</v>
      </c>
      <c r="F596" s="21" t="s">
        <v>3142</v>
      </c>
      <c r="G596" s="14"/>
    </row>
    <row r="597" spans="1:9" ht="90">
      <c r="A597" s="18"/>
      <c r="B597" s="16"/>
      <c r="C597" s="44" t="s">
        <v>2902</v>
      </c>
      <c r="D597" s="15">
        <v>2</v>
      </c>
      <c r="E597" s="13" t="s">
        <v>49</v>
      </c>
      <c r="F597" s="21" t="s">
        <v>3141</v>
      </c>
      <c r="G597" s="14"/>
    </row>
    <row r="598" spans="1:9" ht="30">
      <c r="A598" s="18"/>
      <c r="B598" s="16"/>
      <c r="C598" s="16" t="s">
        <v>1440</v>
      </c>
      <c r="D598" s="15">
        <v>2</v>
      </c>
      <c r="E598" s="13" t="s">
        <v>49</v>
      </c>
      <c r="F598" s="12"/>
      <c r="G598" s="14"/>
    </row>
    <row r="599" spans="1:9" ht="30">
      <c r="A599" s="18"/>
      <c r="B599" s="16"/>
      <c r="C599" s="16" t="s">
        <v>3140</v>
      </c>
      <c r="D599" s="15">
        <v>2</v>
      </c>
      <c r="E599" s="13" t="s">
        <v>49</v>
      </c>
      <c r="F599" s="12"/>
      <c r="G599" s="14"/>
    </row>
    <row r="600" spans="1:9" ht="45" hidden="1">
      <c r="A600" s="20" t="s">
        <v>62</v>
      </c>
      <c r="B600" s="16" t="s">
        <v>61</v>
      </c>
      <c r="C600" s="12"/>
      <c r="D600" s="12"/>
      <c r="E600" s="13"/>
      <c r="F600" s="12"/>
      <c r="G600" s="12"/>
      <c r="H600" s="8"/>
      <c r="I600" s="8"/>
    </row>
    <row r="601" spans="1:9" ht="40.15" customHeight="1">
      <c r="A601" s="332" t="s">
        <v>60</v>
      </c>
      <c r="B601" s="879" t="s">
        <v>59</v>
      </c>
      <c r="C601" s="880"/>
      <c r="D601" s="880"/>
      <c r="E601" s="880"/>
      <c r="F601" s="880"/>
      <c r="G601" s="881"/>
      <c r="H601" s="11">
        <f>SUM(D602:D604)</f>
        <v>6</v>
      </c>
      <c r="I601" s="11">
        <f>COUNT(D602:D604)*2</f>
        <v>6</v>
      </c>
    </row>
    <row r="602" spans="1:9" ht="30">
      <c r="A602" s="18" t="s">
        <v>58</v>
      </c>
      <c r="B602" s="16" t="s">
        <v>57</v>
      </c>
      <c r="C602" s="21" t="s">
        <v>3139</v>
      </c>
      <c r="D602" s="15">
        <v>2</v>
      </c>
      <c r="E602" s="13" t="s">
        <v>49</v>
      </c>
      <c r="F602" s="12"/>
      <c r="G602" s="14"/>
    </row>
    <row r="603" spans="1:9">
      <c r="A603" s="18"/>
      <c r="B603" s="16"/>
      <c r="C603" s="21" t="s">
        <v>3138</v>
      </c>
      <c r="D603" s="15">
        <v>2</v>
      </c>
      <c r="E603" s="13" t="s">
        <v>49</v>
      </c>
      <c r="F603" s="12"/>
      <c r="G603" s="14"/>
    </row>
    <row r="604" spans="1:9" ht="30">
      <c r="A604" s="18"/>
      <c r="B604" s="16"/>
      <c r="C604" s="21" t="s">
        <v>3137</v>
      </c>
      <c r="D604" s="15">
        <v>2</v>
      </c>
      <c r="E604" s="13" t="s">
        <v>49</v>
      </c>
      <c r="F604" s="12"/>
      <c r="G604" s="14"/>
    </row>
    <row r="605" spans="1:9" ht="45" hidden="1">
      <c r="A605" s="20" t="s">
        <v>48</v>
      </c>
      <c r="B605" s="16" t="s">
        <v>47</v>
      </c>
      <c r="C605" s="12"/>
      <c r="D605" s="12"/>
      <c r="E605" s="13"/>
      <c r="F605" s="12"/>
      <c r="G605" s="12"/>
      <c r="H605" s="8"/>
      <c r="I605" s="8"/>
    </row>
    <row r="607" spans="1:9">
      <c r="A607" s="337"/>
      <c r="B607" s="11" t="s">
        <v>46</v>
      </c>
      <c r="C607" s="11" t="s">
        <v>17</v>
      </c>
      <c r="D607" s="11" t="s">
        <v>1786</v>
      </c>
      <c r="E607" s="11"/>
      <c r="F607" s="509"/>
      <c r="G607" s="509"/>
    </row>
    <row r="608" spans="1:9">
      <c r="A608" s="337" t="s">
        <v>42</v>
      </c>
      <c r="B608" s="11">
        <f>H42</f>
        <v>14</v>
      </c>
      <c r="C608" s="11">
        <f>I42</f>
        <v>14</v>
      </c>
      <c r="D608" s="595">
        <f>IF(D616=0,0,B608/C608)</f>
        <v>1</v>
      </c>
      <c r="E608" s="11"/>
      <c r="F608" s="509"/>
      <c r="G608" s="509"/>
    </row>
    <row r="609" spans="1:7">
      <c r="A609" s="337" t="s">
        <v>40</v>
      </c>
      <c r="B609" s="11">
        <f>H100</f>
        <v>32</v>
      </c>
      <c r="C609" s="11">
        <f>I100</f>
        <v>32</v>
      </c>
      <c r="D609" s="595">
        <f>IF(D616=0,0,B609/C609)</f>
        <v>1</v>
      </c>
      <c r="E609" s="11"/>
      <c r="F609" s="509"/>
      <c r="G609" s="509"/>
    </row>
    <row r="610" spans="1:7">
      <c r="A610" s="337" t="s">
        <v>38</v>
      </c>
      <c r="B610" s="11">
        <f>H150</f>
        <v>98</v>
      </c>
      <c r="C610" s="11">
        <f>I150</f>
        <v>98</v>
      </c>
      <c r="D610" s="595">
        <f>IF(D616=0,0,B610/C610)</f>
        <v>1</v>
      </c>
      <c r="E610" s="11"/>
      <c r="F610" s="509"/>
      <c r="G610" s="509"/>
    </row>
    <row r="611" spans="1:7">
      <c r="A611" s="337" t="s">
        <v>36</v>
      </c>
      <c r="B611" s="11">
        <f>H221</f>
        <v>106</v>
      </c>
      <c r="C611" s="11">
        <f>I221</f>
        <v>106</v>
      </c>
      <c r="D611" s="595">
        <f>IF(D616=0,0,B611/C611)</f>
        <v>1</v>
      </c>
      <c r="E611" s="11"/>
      <c r="F611" s="509"/>
      <c r="G611" s="509"/>
    </row>
    <row r="612" spans="1:7">
      <c r="A612" s="337" t="s">
        <v>34</v>
      </c>
      <c r="B612" s="11">
        <f>H306</f>
        <v>68</v>
      </c>
      <c r="C612" s="11">
        <f>I306</f>
        <v>68</v>
      </c>
      <c r="D612" s="595">
        <f>IF(D616=0,0,B612/C612)</f>
        <v>1</v>
      </c>
      <c r="E612" s="11"/>
      <c r="F612" s="509"/>
      <c r="G612" s="509"/>
    </row>
    <row r="613" spans="1:7">
      <c r="A613" s="337" t="s">
        <v>31</v>
      </c>
      <c r="B613" s="11">
        <f>H461</f>
        <v>58</v>
      </c>
      <c r="C613" s="11">
        <f>I461</f>
        <v>58</v>
      </c>
      <c r="D613" s="595">
        <f>IF(D616=0,0,B613/C613)</f>
        <v>1</v>
      </c>
      <c r="E613" s="11"/>
      <c r="F613" s="509"/>
      <c r="G613" s="509"/>
    </row>
    <row r="614" spans="1:7">
      <c r="A614" s="337" t="s">
        <v>30</v>
      </c>
      <c r="B614" s="11">
        <f>H506</f>
        <v>72</v>
      </c>
      <c r="C614" s="11">
        <f>I506</f>
        <v>72</v>
      </c>
      <c r="D614" s="595">
        <f>IF(D616=0,0,B614/C614)</f>
        <v>1</v>
      </c>
      <c r="E614" s="11"/>
      <c r="F614" s="509"/>
      <c r="G614" s="509"/>
    </row>
    <row r="615" spans="1:7">
      <c r="A615" s="337" t="s">
        <v>28</v>
      </c>
      <c r="B615" s="11">
        <f>H577</f>
        <v>40</v>
      </c>
      <c r="C615" s="11">
        <f>I577</f>
        <v>40</v>
      </c>
      <c r="D615" s="595">
        <f>IF(D616=0,0,B615/C615)</f>
        <v>1</v>
      </c>
      <c r="E615" s="11"/>
      <c r="F615" s="509"/>
      <c r="G615" s="509"/>
    </row>
    <row r="616" spans="1:7">
      <c r="A616" s="337" t="s">
        <v>44</v>
      </c>
      <c r="B616" s="11">
        <f>IF(H2=0,0,SUM(B608:B615))</f>
        <v>488</v>
      </c>
      <c r="C616" s="11">
        <f>IF(H2=0,0,SUM(C608:C615))</f>
        <v>488</v>
      </c>
      <c r="D616" s="595">
        <f>IF(H2=0,0,B616/C616)</f>
        <v>1</v>
      </c>
      <c r="E616" s="11"/>
      <c r="F616" s="509"/>
      <c r="G616" s="509"/>
    </row>
    <row r="617" spans="1:7">
      <c r="A617" s="337"/>
      <c r="B617" s="11"/>
      <c r="C617" s="11"/>
      <c r="D617" s="11"/>
      <c r="E617" s="11"/>
      <c r="F617" s="509"/>
      <c r="G617" s="509"/>
    </row>
    <row r="618" spans="1:7">
      <c r="A618" s="337">
        <v>0</v>
      </c>
      <c r="B618" s="11"/>
      <c r="C618" s="11"/>
      <c r="D618" s="11"/>
      <c r="E618" s="11"/>
      <c r="F618" s="509"/>
      <c r="G618" s="509"/>
    </row>
    <row r="619" spans="1:7">
      <c r="A619" s="337">
        <v>1</v>
      </c>
      <c r="B619" s="11"/>
      <c r="C619" s="11"/>
      <c r="D619" s="11"/>
      <c r="E619" s="11"/>
      <c r="F619" s="509"/>
      <c r="G619" s="509"/>
    </row>
    <row r="620" spans="1:7">
      <c r="A620" s="337">
        <v>2</v>
      </c>
      <c r="B620" s="11"/>
      <c r="C620" s="11"/>
      <c r="D620" s="11"/>
      <c r="E620" s="11"/>
      <c r="F620" s="509"/>
      <c r="G620" s="509"/>
    </row>
    <row r="621" spans="1:7">
      <c r="A621" s="337"/>
      <c r="B621" s="11"/>
      <c r="C621" s="11"/>
      <c r="D621" s="11"/>
      <c r="E621" s="11"/>
      <c r="F621" s="509"/>
      <c r="G621" s="509"/>
    </row>
    <row r="622" spans="1:7">
      <c r="A622" s="337"/>
      <c r="B622" s="11"/>
      <c r="C622" s="11"/>
      <c r="D622" s="11"/>
      <c r="E622" s="11"/>
      <c r="F622" s="509"/>
      <c r="G622" s="509"/>
    </row>
    <row r="623" spans="1:7">
      <c r="A623" s="575"/>
      <c r="B623" s="509"/>
      <c r="C623" s="509"/>
      <c r="D623" s="509"/>
      <c r="E623" s="509"/>
      <c r="F623" s="509"/>
      <c r="G623" s="509"/>
    </row>
    <row r="624" spans="1:7">
      <c r="A624" s="575"/>
      <c r="B624" s="509"/>
      <c r="C624" s="509"/>
      <c r="D624" s="509"/>
      <c r="E624" s="509"/>
      <c r="F624" s="509"/>
      <c r="G624" s="509"/>
    </row>
    <row r="625" spans="1:7">
      <c r="A625" s="575"/>
      <c r="B625" s="509"/>
      <c r="C625" s="509"/>
      <c r="D625" s="509"/>
      <c r="E625" s="509"/>
      <c r="F625" s="509"/>
      <c r="G625" s="509"/>
    </row>
    <row r="626" spans="1:7">
      <c r="A626" s="575"/>
      <c r="B626" s="509"/>
      <c r="C626" s="509"/>
      <c r="D626" s="509"/>
      <c r="E626" s="509"/>
      <c r="F626" s="509"/>
      <c r="G626" s="509"/>
    </row>
    <row r="627" spans="1:7">
      <c r="A627" s="575"/>
      <c r="B627" s="509"/>
      <c r="C627" s="509"/>
      <c r="D627" s="509"/>
      <c r="E627" s="509"/>
      <c r="F627" s="509"/>
      <c r="G627" s="509"/>
    </row>
    <row r="628" spans="1:7">
      <c r="A628" s="575"/>
      <c r="B628" s="509"/>
      <c r="C628" s="509"/>
      <c r="D628" s="509"/>
      <c r="E628" s="509"/>
      <c r="F628" s="509"/>
      <c r="G628" s="509"/>
    </row>
    <row r="629" spans="1:7">
      <c r="A629" s="575"/>
      <c r="B629" s="509"/>
      <c r="C629" s="509"/>
      <c r="D629" s="509"/>
      <c r="E629" s="509"/>
      <c r="F629" s="509"/>
      <c r="G629" s="509"/>
    </row>
    <row r="630" spans="1:7">
      <c r="A630" s="575"/>
      <c r="B630" s="509"/>
      <c r="C630" s="509"/>
      <c r="D630" s="509"/>
      <c r="E630" s="509"/>
      <c r="F630" s="509"/>
      <c r="G630" s="509"/>
    </row>
    <row r="631" spans="1:7">
      <c r="A631" s="575"/>
      <c r="B631" s="509"/>
      <c r="C631" s="509"/>
      <c r="D631" s="509"/>
      <c r="E631" s="509"/>
      <c r="F631" s="509"/>
      <c r="G631" s="509"/>
    </row>
    <row r="632" spans="1:7">
      <c r="A632" s="575"/>
      <c r="B632" s="509"/>
      <c r="C632" s="509"/>
      <c r="D632" s="509"/>
      <c r="E632" s="509"/>
      <c r="F632" s="509"/>
      <c r="G632" s="509"/>
    </row>
    <row r="633" spans="1:7">
      <c r="A633" s="575"/>
      <c r="B633" s="509"/>
      <c r="C633" s="509"/>
      <c r="D633" s="509"/>
      <c r="E633" s="509"/>
      <c r="F633" s="509"/>
      <c r="G633" s="509"/>
    </row>
    <row r="634" spans="1:7">
      <c r="A634" s="575"/>
      <c r="B634" s="509"/>
      <c r="C634" s="509"/>
      <c r="D634" s="509"/>
      <c r="E634" s="509"/>
      <c r="F634" s="509"/>
      <c r="G634" s="509"/>
    </row>
    <row r="635" spans="1:7">
      <c r="A635" s="575"/>
      <c r="B635" s="509"/>
      <c r="C635" s="509"/>
      <c r="D635" s="509"/>
      <c r="E635" s="509"/>
      <c r="F635" s="509"/>
      <c r="G635" s="509"/>
    </row>
    <row r="636" spans="1:7">
      <c r="A636" s="575"/>
      <c r="B636" s="509"/>
      <c r="C636" s="509"/>
      <c r="D636" s="509"/>
      <c r="E636" s="509"/>
      <c r="F636" s="509"/>
      <c r="G636" s="509"/>
    </row>
    <row r="637" spans="1:7">
      <c r="A637" s="575"/>
      <c r="B637" s="509"/>
      <c r="C637" s="509"/>
      <c r="D637" s="509"/>
      <c r="E637" s="509"/>
      <c r="F637" s="509"/>
      <c r="G637" s="509"/>
    </row>
    <row r="638" spans="1:7">
      <c r="A638" s="575"/>
      <c r="B638" s="509"/>
      <c r="C638" s="509"/>
      <c r="D638" s="509"/>
      <c r="E638" s="509"/>
      <c r="F638" s="509"/>
      <c r="G638" s="509"/>
    </row>
  </sheetData>
  <sheetProtection algorithmName="SHA-512" hashValue="YOi6T5gJjsdMjxmf64s5hAj6YTv6nBZBVnZM4Xn31kkJz/c7VCx+MMeyDo8wVc1mJghon9qUDQvmdY2RkvBcsw==" saltValue="l1plSi1mvKjmEyMdHJgQNw==" spinCount="100000" sheet="1" objects="1" scenarios="1"/>
  <protectedRanges>
    <protectedRange sqref="D156" name="Range4"/>
    <protectedRange sqref="D157" name="Range4_1"/>
    <protectedRange sqref="D158" name="Range4_2"/>
    <protectedRange sqref="D159" name="Range4_3"/>
    <protectedRange sqref="D208:D219" name="Range1"/>
    <protectedRange sqref="G208:G219" name="Range2"/>
    <protectedRange sqref="D551:D552" name="Range3"/>
    <protectedRange sqref="G570:G572" name="Range9"/>
    <protectedRange sqref="D570:D572" name="Range8"/>
  </protectedRanges>
  <autoFilter ref="A41:G605" xr:uid="{00000000-0009-0000-0000-000008000000}">
    <filterColumn colId="0">
      <colorFilter dxfId="14"/>
    </filterColumn>
  </autoFilter>
  <customSheetViews>
    <customSheetView guid="{5A5334BF-4161-4474-AB11-E32AC1D8DA20}" scale="80" filter="1" showAutoFilter="1" topLeftCell="A13">
      <selection activeCell="I46" sqref="I46"/>
      <pageMargins left="0.7" right="0.7" top="0.75" bottom="0.75" header="0.3" footer="0.3"/>
      <pageSetup paperSize="9" scale="60" orientation="portrait"/>
      <headerFooter>
        <oddHeader>&amp;LChecklist No. 12 &amp;CRadiology &amp;RVersion - NHSRC/3.0</oddHeader>
        <oddFooter>Page &amp;P</oddFooter>
      </headerFooter>
      <autoFilter ref="A14:G541" xr:uid="{00000000-0000-0000-0000-000000000000}">
        <filterColumn colId="0">
          <colorFilter dxfId="13"/>
        </filterColumn>
      </autoFilter>
    </customSheetView>
  </customSheetViews>
  <mergeCells count="121">
    <mergeCell ref="B207:G207"/>
    <mergeCell ref="B559:G559"/>
    <mergeCell ref="B566:G566"/>
    <mergeCell ref="B34:I34"/>
    <mergeCell ref="B35:I35"/>
    <mergeCell ref="B36:I36"/>
    <mergeCell ref="B37:I37"/>
    <mergeCell ref="A38:I40"/>
    <mergeCell ref="B29:I29"/>
    <mergeCell ref="B30:I30"/>
    <mergeCell ref="B31:I31"/>
    <mergeCell ref="B32:I32"/>
    <mergeCell ref="B33:I33"/>
    <mergeCell ref="B69:G69"/>
    <mergeCell ref="B42:G42"/>
    <mergeCell ref="B43:G43"/>
    <mergeCell ref="B63:G63"/>
    <mergeCell ref="B192:G192"/>
    <mergeCell ref="B77:G77"/>
    <mergeCell ref="B89:G89"/>
    <mergeCell ref="B97:G97"/>
    <mergeCell ref="B100:G100"/>
    <mergeCell ref="B101:G101"/>
    <mergeCell ref="B150:G150"/>
    <mergeCell ref="B24:I24"/>
    <mergeCell ref="B25:I25"/>
    <mergeCell ref="B26:I26"/>
    <mergeCell ref="B27:I27"/>
    <mergeCell ref="B28:I28"/>
    <mergeCell ref="B19:I19"/>
    <mergeCell ref="B20:I20"/>
    <mergeCell ref="B21:I21"/>
    <mergeCell ref="B22:I22"/>
    <mergeCell ref="B23:I23"/>
    <mergeCell ref="D8:I8"/>
    <mergeCell ref="D9:I16"/>
    <mergeCell ref="A8:C8"/>
    <mergeCell ref="A17:I17"/>
    <mergeCell ref="B18:I18"/>
    <mergeCell ref="A1:I1"/>
    <mergeCell ref="A2:G2"/>
    <mergeCell ref="H2:I2"/>
    <mergeCell ref="A3:I3"/>
    <mergeCell ref="A4:B4"/>
    <mergeCell ref="C4:E4"/>
    <mergeCell ref="G4:I4"/>
    <mergeCell ref="A5:B5"/>
    <mergeCell ref="C5:E5"/>
    <mergeCell ref="G5:I5"/>
    <mergeCell ref="A6:B6"/>
    <mergeCell ref="C6:E6"/>
    <mergeCell ref="G6:I6"/>
    <mergeCell ref="A7:I7"/>
    <mergeCell ref="B125:G125"/>
    <mergeCell ref="B131:G131"/>
    <mergeCell ref="B119:G119"/>
    <mergeCell ref="B113:G113"/>
    <mergeCell ref="B151:G151"/>
    <mergeCell ref="B164:G164"/>
    <mergeCell ref="B173:G173"/>
    <mergeCell ref="B179:G179"/>
    <mergeCell ref="B187:G187"/>
    <mergeCell ref="B138:G138"/>
    <mergeCell ref="B221:G221"/>
    <mergeCell ref="B306:G306"/>
    <mergeCell ref="B231:G231"/>
    <mergeCell ref="B244:G244"/>
    <mergeCell ref="B258:G258"/>
    <mergeCell ref="B269:G269"/>
    <mergeCell ref="B273:G273"/>
    <mergeCell ref="B277:G277"/>
    <mergeCell ref="B281:G281"/>
    <mergeCell ref="B284:G284"/>
    <mergeCell ref="B287:G287"/>
    <mergeCell ref="B298:G298"/>
    <mergeCell ref="B303:G303"/>
    <mergeCell ref="B222:G222"/>
    <mergeCell ref="B307:G307"/>
    <mergeCell ref="B313:G313"/>
    <mergeCell ref="B316:G316"/>
    <mergeCell ref="B321:G321"/>
    <mergeCell ref="B327:G327"/>
    <mergeCell ref="B419:G419"/>
    <mergeCell ref="B424:G424"/>
    <mergeCell ref="B430:G430"/>
    <mergeCell ref="B438:G438"/>
    <mergeCell ref="B330:G330"/>
    <mergeCell ref="B333:G333"/>
    <mergeCell ref="B339:G339"/>
    <mergeCell ref="B348:G348"/>
    <mergeCell ref="B353:G353"/>
    <mergeCell ref="B357:G357"/>
    <mergeCell ref="B387:G387"/>
    <mergeCell ref="B398:G398"/>
    <mergeCell ref="B402:G402"/>
    <mergeCell ref="B407:G407"/>
    <mergeCell ref="B412:G412"/>
    <mergeCell ref="B364:G364"/>
    <mergeCell ref="B593:G593"/>
    <mergeCell ref="B601:G601"/>
    <mergeCell ref="B541:G541"/>
    <mergeCell ref="B547:G547"/>
    <mergeCell ref="B555:G555"/>
    <mergeCell ref="B577:G577"/>
    <mergeCell ref="B578:G578"/>
    <mergeCell ref="B586:G586"/>
    <mergeCell ref="B445:G445"/>
    <mergeCell ref="B450:G450"/>
    <mergeCell ref="B537:G537"/>
    <mergeCell ref="B462:G462"/>
    <mergeCell ref="B470:G470"/>
    <mergeCell ref="B479:G479"/>
    <mergeCell ref="B483:G483"/>
    <mergeCell ref="B487:G487"/>
    <mergeCell ref="B498:G498"/>
    <mergeCell ref="B506:G506"/>
    <mergeCell ref="B461:G461"/>
    <mergeCell ref="B507:G507"/>
    <mergeCell ref="B510:G510"/>
    <mergeCell ref="B515:G515"/>
    <mergeCell ref="B520:G520"/>
  </mergeCells>
  <dataValidations count="6">
    <dataValidation type="list" allowBlank="1" showInputMessage="1" showErrorMessage="1" sqref="D617:D1048576 D41:D137 D520:D546 D208:D498 D506:D517 D160:D206 D139:D155 D555 D567:D607 D560:D565" xr:uid="{00000000-0002-0000-0800-000000000000}">
      <formula1>$A$618:$A$620</formula1>
    </dataValidation>
    <dataValidation type="list" allowBlank="1" showInputMessage="1" showErrorMessage="1" sqref="D156:D159" xr:uid="{3C565EB3-F652-496A-9472-CFA39129B74A}">
      <formula1>$A$657:$A$659</formula1>
    </dataValidation>
    <dataValidation type="list" allowBlank="1" showInputMessage="1" showErrorMessage="1" sqref="D499:D505 D518:D519 D556:D558" xr:uid="{CBB2949C-3DB2-4D9C-B2BC-B683A17DDD00}">
      <formula1>$A$646:$A$648</formula1>
    </dataValidation>
    <dataValidation type="list" allowBlank="1" showInputMessage="1" showErrorMessage="1" sqref="D547" xr:uid="{131971CA-51B3-4617-AA9D-1EEF910BD950}">
      <formula1>$A$791:$A$793</formula1>
    </dataValidation>
    <dataValidation type="list" allowBlank="1" showInputMessage="1" showErrorMessage="1" sqref="D548:D554" xr:uid="{514A9F19-FAF5-46C6-8472-5966B9EA2F8E}">
      <formula1>$A$643:$A$645</formula1>
    </dataValidation>
    <dataValidation type="list" allowBlank="1" showInputMessage="1" showErrorMessage="1" sqref="D560:D565" xr:uid="{DFD6A7F3-A846-44C1-A0D6-ABF74B409752}">
      <formula1>$A$628:$A$630</formula1>
    </dataValidation>
  </dataValidations>
  <pageMargins left="0.70866141732283472" right="0.70866141732283472" top="0.74803149606299213" bottom="0.74803149606299213" header="0.31496062992125984" footer="0.31496062992125984"/>
  <pageSetup paperSize="9" scale="55" orientation="portrait" r:id="rId1"/>
  <headerFooter>
    <oddHeader>&amp;LChecklist No. 14&amp;CRadiology &amp;RVersion - NHSRC/3.0</oddHeader>
    <oddFooter>Page &amp;P</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filterMode="1"/>
  <dimension ref="A1:J620"/>
  <sheetViews>
    <sheetView topLeftCell="A552" zoomScale="80" zoomScaleNormal="80" zoomScalePageLayoutView="80" workbookViewId="0">
      <selection activeCell="H552" sqref="H1:I1048576"/>
    </sheetView>
  </sheetViews>
  <sheetFormatPr defaultColWidth="9.140625" defaultRowHeight="15"/>
  <cols>
    <col min="1" max="1" width="14.85546875" style="331" customWidth="1"/>
    <col min="2" max="2" width="36.7109375" style="8" customWidth="1"/>
    <col min="3" max="3" width="29" style="8" customWidth="1"/>
    <col min="4" max="4" width="11.140625" style="8" customWidth="1"/>
    <col min="5" max="5" width="12" style="9" customWidth="1"/>
    <col min="6" max="7" width="24.7109375" style="8" customWidth="1"/>
    <col min="8" max="8" width="6.140625" style="11" customWidth="1"/>
    <col min="9" max="9" width="7" style="11" customWidth="1"/>
    <col min="10" max="10" width="9.140625" style="11"/>
    <col min="11" max="16384" width="9.140625" style="8"/>
  </cols>
  <sheetData>
    <row r="1" spans="1:9" ht="33.75">
      <c r="A1" s="725" t="s">
        <v>4733</v>
      </c>
      <c r="B1" s="726"/>
      <c r="C1" s="726"/>
      <c r="D1" s="726"/>
      <c r="E1" s="726"/>
      <c r="F1" s="726"/>
      <c r="G1" s="726"/>
      <c r="H1" s="839"/>
      <c r="I1" s="840"/>
    </row>
    <row r="2" spans="1:9" ht="33.75">
      <c r="A2" s="725" t="s">
        <v>4761</v>
      </c>
      <c r="B2" s="726"/>
      <c r="C2" s="726"/>
      <c r="D2" s="726"/>
      <c r="E2" s="726"/>
      <c r="F2" s="726"/>
      <c r="G2" s="726"/>
      <c r="H2" s="776">
        <v>10</v>
      </c>
      <c r="I2" s="777"/>
    </row>
    <row r="3" spans="1:9" ht="28.5">
      <c r="A3" s="731" t="s">
        <v>4735</v>
      </c>
      <c r="B3" s="731"/>
      <c r="C3" s="731"/>
      <c r="D3" s="731"/>
      <c r="E3" s="731"/>
      <c r="F3" s="731"/>
      <c r="G3" s="731"/>
      <c r="H3" s="841"/>
      <c r="I3" s="841"/>
    </row>
    <row r="4" spans="1:9" ht="42">
      <c r="A4" s="811" t="s">
        <v>4730</v>
      </c>
      <c r="B4" s="811"/>
      <c r="C4" s="741"/>
      <c r="D4" s="741"/>
      <c r="E4" s="741"/>
      <c r="F4" s="453" t="s">
        <v>4739</v>
      </c>
      <c r="G4" s="741"/>
      <c r="H4" s="842"/>
      <c r="I4" s="842"/>
    </row>
    <row r="5" spans="1:9" ht="42">
      <c r="A5" s="812" t="s">
        <v>4731</v>
      </c>
      <c r="B5" s="813"/>
      <c r="C5" s="814"/>
      <c r="D5" s="814"/>
      <c r="E5" s="814"/>
      <c r="F5" s="454" t="s">
        <v>4744</v>
      </c>
      <c r="G5" s="741"/>
      <c r="H5" s="842"/>
      <c r="I5" s="842"/>
    </row>
    <row r="6" spans="1:9" ht="42">
      <c r="A6" s="743" t="s">
        <v>4741</v>
      </c>
      <c r="B6" s="743"/>
      <c r="C6" s="744"/>
      <c r="D6" s="744"/>
      <c r="E6" s="744"/>
      <c r="F6" s="454" t="s">
        <v>4740</v>
      </c>
      <c r="G6" s="741"/>
      <c r="H6" s="842"/>
      <c r="I6" s="842"/>
    </row>
    <row r="7" spans="1:9" ht="33.75">
      <c r="A7" s="898" t="s">
        <v>4754</v>
      </c>
      <c r="B7" s="899"/>
      <c r="C7" s="899"/>
      <c r="D7" s="899"/>
      <c r="E7" s="899"/>
      <c r="F7" s="899"/>
      <c r="G7" s="899"/>
      <c r="H7" s="899"/>
      <c r="I7" s="899"/>
    </row>
    <row r="8" spans="1:9" ht="33.6" customHeight="1">
      <c r="A8" s="1019" t="s">
        <v>43</v>
      </c>
      <c r="B8" s="1019"/>
      <c r="C8" s="1020"/>
      <c r="D8" s="882" t="s">
        <v>3317</v>
      </c>
      <c r="E8" s="882"/>
      <c r="F8" s="882"/>
      <c r="G8" s="882"/>
      <c r="H8" s="883"/>
      <c r="I8" s="883"/>
    </row>
    <row r="9" spans="1:9" ht="33.6" customHeight="1">
      <c r="A9" s="478" t="s">
        <v>42</v>
      </c>
      <c r="B9" s="479" t="s">
        <v>41</v>
      </c>
      <c r="C9" s="473">
        <f>Pharmacy!D595</f>
        <v>1</v>
      </c>
      <c r="D9" s="884">
        <f>D603</f>
        <v>1</v>
      </c>
      <c r="E9" s="885"/>
      <c r="F9" s="885"/>
      <c r="G9" s="885"/>
      <c r="H9" s="886"/>
      <c r="I9" s="887"/>
    </row>
    <row r="10" spans="1:9" ht="33.6" customHeight="1">
      <c r="A10" s="478" t="s">
        <v>40</v>
      </c>
      <c r="B10" s="479" t="s">
        <v>39</v>
      </c>
      <c r="C10" s="473">
        <f>Pharmacy!D596</f>
        <v>1</v>
      </c>
      <c r="D10" s="888"/>
      <c r="E10" s="889"/>
      <c r="F10" s="889"/>
      <c r="G10" s="889"/>
      <c r="H10" s="890"/>
      <c r="I10" s="891"/>
    </row>
    <row r="11" spans="1:9" ht="33.6" customHeight="1">
      <c r="A11" s="478" t="s">
        <v>38</v>
      </c>
      <c r="B11" s="479" t="s">
        <v>37</v>
      </c>
      <c r="C11" s="473">
        <f>Pharmacy!D597</f>
        <v>1</v>
      </c>
      <c r="D11" s="888"/>
      <c r="E11" s="889"/>
      <c r="F11" s="889"/>
      <c r="G11" s="889"/>
      <c r="H11" s="890"/>
      <c r="I11" s="891"/>
    </row>
    <row r="12" spans="1:9" ht="33.6" customHeight="1">
      <c r="A12" s="478" t="s">
        <v>36</v>
      </c>
      <c r="B12" s="479" t="s">
        <v>35</v>
      </c>
      <c r="C12" s="473">
        <f>Pharmacy!D598</f>
        <v>1</v>
      </c>
      <c r="D12" s="888"/>
      <c r="E12" s="889"/>
      <c r="F12" s="889"/>
      <c r="G12" s="889"/>
      <c r="H12" s="890"/>
      <c r="I12" s="891"/>
    </row>
    <row r="13" spans="1:9" ht="33.6" customHeight="1">
      <c r="A13" s="478" t="s">
        <v>34</v>
      </c>
      <c r="B13" s="479" t="s">
        <v>33</v>
      </c>
      <c r="C13" s="473">
        <f>Pharmacy!D599</f>
        <v>1</v>
      </c>
      <c r="D13" s="888"/>
      <c r="E13" s="889"/>
      <c r="F13" s="889"/>
      <c r="G13" s="889"/>
      <c r="H13" s="890"/>
      <c r="I13" s="891"/>
    </row>
    <row r="14" spans="1:9" ht="33.6" customHeight="1">
      <c r="A14" s="478" t="s">
        <v>31</v>
      </c>
      <c r="B14" s="479" t="s">
        <v>24</v>
      </c>
      <c r="C14" s="473">
        <f>Pharmacy!D600</f>
        <v>1</v>
      </c>
      <c r="D14" s="888"/>
      <c r="E14" s="889"/>
      <c r="F14" s="889"/>
      <c r="G14" s="889"/>
      <c r="H14" s="890"/>
      <c r="I14" s="891"/>
    </row>
    <row r="15" spans="1:9" ht="33.6" customHeight="1">
      <c r="A15" s="478" t="s">
        <v>30</v>
      </c>
      <c r="B15" s="479" t="s">
        <v>29</v>
      </c>
      <c r="C15" s="473">
        <f>Pharmacy!D601</f>
        <v>1</v>
      </c>
      <c r="D15" s="888"/>
      <c r="E15" s="889"/>
      <c r="F15" s="889"/>
      <c r="G15" s="889"/>
      <c r="H15" s="890"/>
      <c r="I15" s="891"/>
    </row>
    <row r="16" spans="1:9" ht="33.6" customHeight="1">
      <c r="A16" s="478" t="s">
        <v>28</v>
      </c>
      <c r="B16" s="479" t="s">
        <v>27</v>
      </c>
      <c r="C16" s="473">
        <f>Pharmacy!D602</f>
        <v>1</v>
      </c>
      <c r="D16" s="892"/>
      <c r="E16" s="893"/>
      <c r="F16" s="893"/>
      <c r="G16" s="893"/>
      <c r="H16" s="894"/>
      <c r="I16" s="895"/>
    </row>
    <row r="17" spans="1:9" ht="33.6" customHeight="1">
      <c r="A17" s="870"/>
      <c r="B17" s="871"/>
      <c r="C17" s="871"/>
      <c r="D17" s="871"/>
      <c r="E17" s="871"/>
      <c r="F17" s="871"/>
      <c r="G17" s="871"/>
      <c r="H17" s="872"/>
      <c r="I17" s="873"/>
    </row>
    <row r="18" spans="1:9" ht="33.6" customHeight="1">
      <c r="A18" s="459"/>
      <c r="B18" s="764" t="s">
        <v>4736</v>
      </c>
      <c r="C18" s="764"/>
      <c r="D18" s="764"/>
      <c r="E18" s="764"/>
      <c r="F18" s="764"/>
      <c r="G18" s="764"/>
      <c r="H18" s="897"/>
      <c r="I18" s="897"/>
    </row>
    <row r="19" spans="1:9" ht="33.6" customHeight="1">
      <c r="A19" s="460">
        <v>1</v>
      </c>
      <c r="B19" s="745"/>
      <c r="C19" s="745"/>
      <c r="D19" s="745"/>
      <c r="E19" s="745"/>
      <c r="F19" s="745"/>
      <c r="G19" s="745"/>
      <c r="H19" s="909"/>
      <c r="I19" s="909"/>
    </row>
    <row r="20" spans="1:9" ht="33.6" customHeight="1">
      <c r="A20" s="460">
        <v>2</v>
      </c>
      <c r="B20" s="745"/>
      <c r="C20" s="745"/>
      <c r="D20" s="745"/>
      <c r="E20" s="745"/>
      <c r="F20" s="745"/>
      <c r="G20" s="745"/>
      <c r="H20" s="909"/>
      <c r="I20" s="909"/>
    </row>
    <row r="21" spans="1:9" ht="33.6" customHeight="1">
      <c r="A21" s="460">
        <v>3</v>
      </c>
      <c r="B21" s="745"/>
      <c r="C21" s="745"/>
      <c r="D21" s="745"/>
      <c r="E21" s="745"/>
      <c r="F21" s="745"/>
      <c r="G21" s="745"/>
      <c r="H21" s="909"/>
      <c r="I21" s="909"/>
    </row>
    <row r="22" spans="1:9" ht="33.6" customHeight="1">
      <c r="A22" s="460">
        <v>4</v>
      </c>
      <c r="B22" s="745"/>
      <c r="C22" s="745"/>
      <c r="D22" s="745"/>
      <c r="E22" s="745"/>
      <c r="F22" s="745"/>
      <c r="G22" s="745"/>
      <c r="H22" s="909"/>
      <c r="I22" s="909"/>
    </row>
    <row r="23" spans="1:9" ht="33.6" customHeight="1">
      <c r="A23" s="460">
        <v>5</v>
      </c>
      <c r="B23" s="745"/>
      <c r="C23" s="745"/>
      <c r="D23" s="745"/>
      <c r="E23" s="745"/>
      <c r="F23" s="745"/>
      <c r="G23" s="745"/>
      <c r="H23" s="909"/>
      <c r="I23" s="909"/>
    </row>
    <row r="24" spans="1:9" ht="33.6" customHeight="1">
      <c r="A24" s="459"/>
      <c r="B24" s="767" t="s">
        <v>4738</v>
      </c>
      <c r="C24" s="768"/>
      <c r="D24" s="768"/>
      <c r="E24" s="768"/>
      <c r="F24" s="768"/>
      <c r="G24" s="768"/>
      <c r="H24" s="868"/>
      <c r="I24" s="869"/>
    </row>
    <row r="25" spans="1:9" ht="33.6" customHeight="1">
      <c r="A25" s="460">
        <v>1</v>
      </c>
      <c r="B25" s="745"/>
      <c r="C25" s="745"/>
      <c r="D25" s="745"/>
      <c r="E25" s="745"/>
      <c r="F25" s="745"/>
      <c r="G25" s="745"/>
      <c r="H25" s="909"/>
      <c r="I25" s="909"/>
    </row>
    <row r="26" spans="1:9" ht="33.6" customHeight="1">
      <c r="A26" s="460">
        <v>2</v>
      </c>
      <c r="B26" s="745"/>
      <c r="C26" s="745"/>
      <c r="D26" s="745"/>
      <c r="E26" s="745"/>
      <c r="F26" s="745"/>
      <c r="G26" s="745"/>
      <c r="H26" s="909"/>
      <c r="I26" s="909"/>
    </row>
    <row r="27" spans="1:9" ht="33.6" customHeight="1">
      <c r="A27" s="460">
        <v>3</v>
      </c>
      <c r="B27" s="745"/>
      <c r="C27" s="745"/>
      <c r="D27" s="745"/>
      <c r="E27" s="745"/>
      <c r="F27" s="745"/>
      <c r="G27" s="745"/>
      <c r="H27" s="909"/>
      <c r="I27" s="909"/>
    </row>
    <row r="28" spans="1:9" ht="33.6" customHeight="1">
      <c r="A28" s="460">
        <v>4</v>
      </c>
      <c r="B28" s="794"/>
      <c r="C28" s="795"/>
      <c r="D28" s="795"/>
      <c r="E28" s="795"/>
      <c r="F28" s="795"/>
      <c r="G28" s="795"/>
      <c r="H28" s="855"/>
      <c r="I28" s="856"/>
    </row>
    <row r="29" spans="1:9" ht="33.6" customHeight="1">
      <c r="A29" s="460">
        <v>5</v>
      </c>
      <c r="B29" s="794"/>
      <c r="C29" s="795"/>
      <c r="D29" s="795"/>
      <c r="E29" s="795"/>
      <c r="F29" s="795"/>
      <c r="G29" s="795"/>
      <c r="H29" s="855"/>
      <c r="I29" s="856"/>
    </row>
    <row r="30" spans="1:9" ht="33.6" customHeight="1">
      <c r="A30" s="459"/>
      <c r="B30" s="764" t="s">
        <v>4737</v>
      </c>
      <c r="C30" s="764"/>
      <c r="D30" s="764"/>
      <c r="E30" s="764"/>
      <c r="F30" s="764"/>
      <c r="G30" s="764"/>
      <c r="H30" s="897"/>
      <c r="I30" s="897"/>
    </row>
    <row r="31" spans="1:9" ht="33.6" customHeight="1">
      <c r="A31" s="460">
        <v>1</v>
      </c>
      <c r="B31" s="745"/>
      <c r="C31" s="745"/>
      <c r="D31" s="745"/>
      <c r="E31" s="745"/>
      <c r="F31" s="745"/>
      <c r="G31" s="745"/>
      <c r="H31" s="909"/>
      <c r="I31" s="909"/>
    </row>
    <row r="32" spans="1:9" ht="33.6" customHeight="1">
      <c r="A32" s="460">
        <v>2</v>
      </c>
      <c r="B32" s="745"/>
      <c r="C32" s="745"/>
      <c r="D32" s="745"/>
      <c r="E32" s="745"/>
      <c r="F32" s="745"/>
      <c r="G32" s="745"/>
      <c r="H32" s="909"/>
      <c r="I32" s="909"/>
    </row>
    <row r="33" spans="1:10" ht="33.6" customHeight="1">
      <c r="A33" s="460">
        <v>3</v>
      </c>
      <c r="B33" s="745"/>
      <c r="C33" s="745"/>
      <c r="D33" s="745"/>
      <c r="E33" s="745"/>
      <c r="F33" s="745"/>
      <c r="G33" s="745"/>
      <c r="H33" s="909"/>
      <c r="I33" s="909"/>
    </row>
    <row r="34" spans="1:10" ht="33.6" customHeight="1">
      <c r="A34" s="460">
        <v>4</v>
      </c>
      <c r="B34" s="745"/>
      <c r="C34" s="745"/>
      <c r="D34" s="745"/>
      <c r="E34" s="745"/>
      <c r="F34" s="745"/>
      <c r="G34" s="745"/>
      <c r="H34" s="909"/>
      <c r="I34" s="909"/>
    </row>
    <row r="35" spans="1:10" ht="33.6" customHeight="1">
      <c r="A35" s="460">
        <v>5</v>
      </c>
      <c r="B35" s="794"/>
      <c r="C35" s="795"/>
      <c r="D35" s="795"/>
      <c r="E35" s="795"/>
      <c r="F35" s="795"/>
      <c r="G35" s="795"/>
      <c r="H35" s="855"/>
      <c r="I35" s="856"/>
    </row>
    <row r="36" spans="1:10" ht="33.6" customHeight="1">
      <c r="A36" s="459"/>
      <c r="B36" s="860" t="s">
        <v>4742</v>
      </c>
      <c r="C36" s="861"/>
      <c r="D36" s="861"/>
      <c r="E36" s="861"/>
      <c r="F36" s="861"/>
      <c r="G36" s="861"/>
      <c r="H36" s="862"/>
      <c r="I36" s="863"/>
    </row>
    <row r="37" spans="1:10" ht="33.6" customHeight="1">
      <c r="A37" s="459"/>
      <c r="B37" s="747" t="s">
        <v>4743</v>
      </c>
      <c r="C37" s="747"/>
      <c r="D37" s="747"/>
      <c r="E37" s="747"/>
      <c r="F37" s="747"/>
      <c r="G37" s="747"/>
      <c r="H37" s="910"/>
      <c r="I37" s="910"/>
    </row>
    <row r="38" spans="1:10" ht="33.6" customHeight="1">
      <c r="A38" s="772"/>
      <c r="B38" s="772"/>
      <c r="C38" s="772"/>
      <c r="D38" s="772"/>
      <c r="E38" s="772"/>
      <c r="F38" s="772"/>
      <c r="G38" s="772"/>
      <c r="H38" s="854"/>
      <c r="I38" s="854"/>
    </row>
    <row r="39" spans="1:10" ht="33.6" customHeight="1">
      <c r="A39" s="772"/>
      <c r="B39" s="772"/>
      <c r="C39" s="772"/>
      <c r="D39" s="772"/>
      <c r="E39" s="772"/>
      <c r="F39" s="772"/>
      <c r="G39" s="772"/>
      <c r="H39" s="854"/>
      <c r="I39" s="854"/>
    </row>
    <row r="40" spans="1:10">
      <c r="A40" s="772"/>
      <c r="B40" s="772"/>
      <c r="C40" s="772"/>
      <c r="D40" s="772"/>
      <c r="E40" s="772"/>
      <c r="F40" s="772"/>
      <c r="G40" s="772"/>
      <c r="H40" s="854"/>
      <c r="I40" s="854"/>
    </row>
    <row r="41" spans="1:10" ht="60">
      <c r="A41" s="362" t="s">
        <v>1654</v>
      </c>
      <c r="B41" s="358" t="s">
        <v>1908</v>
      </c>
      <c r="C41" s="350" t="s">
        <v>2391</v>
      </c>
      <c r="D41" s="350" t="s">
        <v>2408</v>
      </c>
      <c r="E41" s="351" t="s">
        <v>1434</v>
      </c>
      <c r="F41" s="350" t="s">
        <v>1653</v>
      </c>
      <c r="G41" s="350" t="s">
        <v>1432</v>
      </c>
    </row>
    <row r="42" spans="1:10" ht="21">
      <c r="A42" s="109"/>
      <c r="B42" s="735" t="s">
        <v>1430</v>
      </c>
      <c r="C42" s="736"/>
      <c r="D42" s="736"/>
      <c r="E42" s="736"/>
      <c r="F42" s="736"/>
      <c r="G42" s="752"/>
      <c r="H42" s="11">
        <f>H43+H74+H87</f>
        <v>24</v>
      </c>
      <c r="I42" s="11">
        <f>I43+I74+I87</f>
        <v>24</v>
      </c>
    </row>
    <row r="43" spans="1:10" ht="40.15" customHeight="1">
      <c r="A43" s="320" t="s">
        <v>1429</v>
      </c>
      <c r="B43" s="879" t="s">
        <v>1428</v>
      </c>
      <c r="C43" s="880"/>
      <c r="D43" s="880"/>
      <c r="E43" s="880"/>
      <c r="F43" s="880"/>
      <c r="G43" s="881"/>
      <c r="H43" s="11">
        <f>SUM(D57:D59)</f>
        <v>6</v>
      </c>
      <c r="I43" s="11">
        <f>COUNT(D57:D59)*2</f>
        <v>6</v>
      </c>
    </row>
    <row r="44" spans="1:10" ht="31.5" hidden="1">
      <c r="A44" s="20" t="s">
        <v>1427</v>
      </c>
      <c r="B44" s="28" t="s">
        <v>1426</v>
      </c>
      <c r="C44" s="24"/>
      <c r="D44" s="24"/>
      <c r="E44" s="25"/>
      <c r="F44" s="24"/>
      <c r="G44" s="24"/>
      <c r="J44" s="8"/>
    </row>
    <row r="45" spans="1:10" ht="31.5" hidden="1">
      <c r="A45" s="20" t="s">
        <v>1423</v>
      </c>
      <c r="B45" s="28" t="s">
        <v>1422</v>
      </c>
      <c r="C45" s="24"/>
      <c r="D45" s="24"/>
      <c r="E45" s="25"/>
      <c r="F45" s="24"/>
      <c r="G45" s="24"/>
      <c r="J45" s="8"/>
    </row>
    <row r="46" spans="1:10" ht="31.5" hidden="1">
      <c r="A46" s="20" t="s">
        <v>1419</v>
      </c>
      <c r="B46" s="28" t="s">
        <v>1418</v>
      </c>
      <c r="C46" s="24"/>
      <c r="D46" s="24"/>
      <c r="E46" s="25"/>
      <c r="F46" s="24"/>
      <c r="G46" s="24"/>
      <c r="J46" s="8"/>
    </row>
    <row r="47" spans="1:10" ht="31.5" hidden="1">
      <c r="A47" s="20" t="s">
        <v>1415</v>
      </c>
      <c r="B47" s="28" t="s">
        <v>1414</v>
      </c>
      <c r="C47" s="24"/>
      <c r="D47" s="24"/>
      <c r="E47" s="25"/>
      <c r="F47" s="24"/>
      <c r="G47" s="24"/>
      <c r="J47" s="8"/>
    </row>
    <row r="48" spans="1:10" ht="31.5" hidden="1">
      <c r="A48" s="20" t="s">
        <v>1411</v>
      </c>
      <c r="B48" s="28" t="s">
        <v>1410</v>
      </c>
      <c r="C48" s="24"/>
      <c r="D48" s="24"/>
      <c r="E48" s="25"/>
      <c r="F48" s="24"/>
      <c r="G48" s="24"/>
      <c r="J48" s="8"/>
    </row>
    <row r="49" spans="1:10" ht="15.75" hidden="1">
      <c r="A49" s="20" t="s">
        <v>1407</v>
      </c>
      <c r="B49" s="28" t="s">
        <v>1406</v>
      </c>
      <c r="C49" s="24"/>
      <c r="D49" s="24"/>
      <c r="E49" s="25"/>
      <c r="F49" s="24"/>
      <c r="G49" s="24"/>
      <c r="J49" s="8"/>
    </row>
    <row r="50" spans="1:10" ht="31.5" hidden="1">
      <c r="A50" s="20" t="s">
        <v>1401</v>
      </c>
      <c r="B50" s="28" t="s">
        <v>1400</v>
      </c>
      <c r="C50" s="24"/>
      <c r="D50" s="24"/>
      <c r="E50" s="25"/>
      <c r="F50" s="24"/>
      <c r="G50" s="24"/>
      <c r="J50" s="8"/>
    </row>
    <row r="51" spans="1:10" ht="31.5" hidden="1">
      <c r="A51" s="20" t="s">
        <v>1395</v>
      </c>
      <c r="B51" s="28" t="s">
        <v>1394</v>
      </c>
      <c r="C51" s="24"/>
      <c r="D51" s="24"/>
      <c r="E51" s="25"/>
      <c r="F51" s="24"/>
      <c r="G51" s="24"/>
      <c r="J51" s="8"/>
    </row>
    <row r="52" spans="1:10" ht="31.5" hidden="1">
      <c r="A52" s="20" t="s">
        <v>1392</v>
      </c>
      <c r="B52" s="28" t="s">
        <v>1391</v>
      </c>
      <c r="C52" s="24"/>
      <c r="D52" s="24"/>
      <c r="E52" s="25"/>
      <c r="F52" s="24"/>
      <c r="G52" s="24"/>
      <c r="J52" s="8"/>
    </row>
    <row r="53" spans="1:10" ht="31.5" hidden="1">
      <c r="A53" s="20" t="s">
        <v>1389</v>
      </c>
      <c r="B53" s="28" t="s">
        <v>1388</v>
      </c>
      <c r="C53" s="24"/>
      <c r="D53" s="24"/>
      <c r="E53" s="25"/>
      <c r="F53" s="24"/>
      <c r="G53" s="24"/>
      <c r="J53" s="8"/>
    </row>
    <row r="54" spans="1:10" ht="15.75" hidden="1">
      <c r="A54" s="20" t="s">
        <v>1383</v>
      </c>
      <c r="B54" s="28" t="s">
        <v>1382</v>
      </c>
      <c r="C54" s="24"/>
      <c r="D54" s="24"/>
      <c r="E54" s="25"/>
      <c r="F54" s="24"/>
      <c r="G54" s="24"/>
      <c r="J54" s="8"/>
    </row>
    <row r="55" spans="1:10" ht="31.5" hidden="1">
      <c r="A55" s="20" t="s">
        <v>1379</v>
      </c>
      <c r="B55" s="28" t="s">
        <v>1378</v>
      </c>
      <c r="C55" s="24"/>
      <c r="D55" s="24"/>
      <c r="E55" s="25"/>
      <c r="F55" s="24"/>
      <c r="G55" s="24"/>
      <c r="J55" s="8"/>
    </row>
    <row r="56" spans="1:10" ht="31.5" hidden="1">
      <c r="A56" s="20" t="s">
        <v>1375</v>
      </c>
      <c r="B56" s="28" t="s">
        <v>1374</v>
      </c>
      <c r="C56" s="24"/>
      <c r="D56" s="24"/>
      <c r="E56" s="25"/>
      <c r="F56" s="24"/>
      <c r="G56" s="24"/>
      <c r="J56" s="8"/>
    </row>
    <row r="57" spans="1:10" ht="31.5">
      <c r="A57" s="18" t="s">
        <v>1370</v>
      </c>
      <c r="B57" s="28" t="s">
        <v>1369</v>
      </c>
      <c r="C57" s="16" t="s">
        <v>3509</v>
      </c>
      <c r="D57" s="23">
        <v>2</v>
      </c>
      <c r="E57" s="25" t="s">
        <v>106</v>
      </c>
      <c r="G57" s="23"/>
    </row>
    <row r="58" spans="1:10" ht="45">
      <c r="A58" s="18"/>
      <c r="B58" s="28"/>
      <c r="C58" s="16" t="s">
        <v>3508</v>
      </c>
      <c r="D58" s="23">
        <v>2</v>
      </c>
      <c r="E58" s="25" t="s">
        <v>106</v>
      </c>
      <c r="F58" s="16"/>
      <c r="G58" s="23"/>
    </row>
    <row r="59" spans="1:10" ht="34.5" customHeight="1">
      <c r="A59" s="18"/>
      <c r="B59" s="28"/>
      <c r="C59" s="16" t="s">
        <v>3507</v>
      </c>
      <c r="D59" s="23">
        <v>2</v>
      </c>
      <c r="E59" s="25" t="s">
        <v>106</v>
      </c>
      <c r="F59" s="16"/>
      <c r="G59" s="23"/>
    </row>
    <row r="60" spans="1:10" ht="30" hidden="1" customHeight="1">
      <c r="A60" s="20" t="s">
        <v>1367</v>
      </c>
      <c r="B60" s="28" t="s">
        <v>1366</v>
      </c>
      <c r="C60" s="24"/>
      <c r="D60" s="24"/>
      <c r="E60" s="25"/>
      <c r="F60" s="24"/>
      <c r="G60" s="24"/>
      <c r="J60" s="8"/>
    </row>
    <row r="61" spans="1:10" ht="31.5" hidden="1">
      <c r="A61" s="20" t="s">
        <v>1358</v>
      </c>
      <c r="B61" s="28" t="s">
        <v>1357</v>
      </c>
      <c r="C61" s="24"/>
      <c r="D61" s="24"/>
      <c r="E61" s="25"/>
      <c r="F61" s="24"/>
      <c r="G61" s="24"/>
      <c r="J61" s="8"/>
    </row>
    <row r="62" spans="1:10" ht="31.5" hidden="1">
      <c r="A62" s="20" t="s">
        <v>1356</v>
      </c>
      <c r="B62" s="28" t="s">
        <v>1355</v>
      </c>
      <c r="C62" s="24"/>
      <c r="D62" s="24"/>
      <c r="E62" s="25"/>
      <c r="F62" s="24"/>
      <c r="G62" s="24"/>
      <c r="J62" s="8"/>
    </row>
    <row r="63" spans="1:10" ht="31.5" hidden="1">
      <c r="A63" s="20" t="s">
        <v>1354</v>
      </c>
      <c r="B63" s="28" t="s">
        <v>1353</v>
      </c>
      <c r="C63" s="24"/>
      <c r="D63" s="24"/>
      <c r="E63" s="25"/>
      <c r="F63" s="24"/>
      <c r="G63" s="24"/>
      <c r="J63" s="8"/>
    </row>
    <row r="64" spans="1:10" ht="40.15" hidden="1" customHeight="1">
      <c r="A64" s="321" t="s">
        <v>1352</v>
      </c>
      <c r="B64" s="879" t="s">
        <v>1351</v>
      </c>
      <c r="C64" s="880"/>
      <c r="D64" s="880"/>
      <c r="E64" s="880"/>
      <c r="F64" s="880"/>
      <c r="G64" s="881"/>
      <c r="J64" s="8"/>
    </row>
    <row r="65" spans="1:10" ht="31.5" hidden="1">
      <c r="A65" s="20" t="s">
        <v>1350</v>
      </c>
      <c r="B65" s="37" t="s">
        <v>1349</v>
      </c>
      <c r="C65" s="24"/>
      <c r="D65" s="24"/>
      <c r="E65" s="25"/>
      <c r="F65" s="24"/>
      <c r="G65" s="24"/>
      <c r="J65" s="8"/>
    </row>
    <row r="66" spans="1:10" ht="31.5" hidden="1">
      <c r="A66" s="20" t="s">
        <v>1348</v>
      </c>
      <c r="B66" s="37" t="s">
        <v>1347</v>
      </c>
      <c r="C66" s="24"/>
      <c r="D66" s="24"/>
      <c r="E66" s="25"/>
      <c r="F66" s="24"/>
      <c r="G66" s="24"/>
      <c r="J66" s="8"/>
    </row>
    <row r="67" spans="1:10" ht="31.5" hidden="1">
      <c r="A67" s="20" t="s">
        <v>1345</v>
      </c>
      <c r="B67" s="37" t="s">
        <v>1344</v>
      </c>
      <c r="C67" s="24"/>
      <c r="D67" s="24"/>
      <c r="E67" s="25"/>
      <c r="F67" s="24"/>
      <c r="G67" s="24"/>
      <c r="J67" s="8"/>
    </row>
    <row r="68" spans="1:10" ht="31.5" hidden="1">
      <c r="A68" s="20" t="s">
        <v>1342</v>
      </c>
      <c r="B68" s="37" t="s">
        <v>1341</v>
      </c>
      <c r="C68" s="24"/>
      <c r="D68" s="24"/>
      <c r="E68" s="25"/>
      <c r="F68" s="24"/>
      <c r="G68" s="24"/>
      <c r="J68" s="8"/>
    </row>
    <row r="69" spans="1:10" ht="31.5" hidden="1">
      <c r="A69" s="20" t="s">
        <v>1339</v>
      </c>
      <c r="B69" s="37" t="s">
        <v>1338</v>
      </c>
      <c r="C69" s="24"/>
      <c r="D69" s="24"/>
      <c r="E69" s="25"/>
      <c r="F69" s="24"/>
      <c r="G69" s="24"/>
      <c r="J69" s="8"/>
    </row>
    <row r="70" spans="1:10" ht="40.15" hidden="1" customHeight="1">
      <c r="A70" s="321" t="s">
        <v>1336</v>
      </c>
      <c r="B70" s="879" t="s">
        <v>1335</v>
      </c>
      <c r="C70" s="880"/>
      <c r="D70" s="880"/>
      <c r="E70" s="880"/>
      <c r="F70" s="880"/>
      <c r="G70" s="881"/>
      <c r="J70" s="8"/>
    </row>
    <row r="71" spans="1:10" ht="31.5" hidden="1">
      <c r="A71" s="20" t="s">
        <v>1334</v>
      </c>
      <c r="B71" s="37" t="s">
        <v>1333</v>
      </c>
      <c r="C71" s="24"/>
      <c r="D71" s="24"/>
      <c r="E71" s="25"/>
      <c r="F71" s="24"/>
      <c r="G71" s="24"/>
      <c r="J71" s="8"/>
    </row>
    <row r="72" spans="1:10" ht="31.5" hidden="1">
      <c r="A72" s="20" t="s">
        <v>1332</v>
      </c>
      <c r="B72" s="37" t="s">
        <v>1331</v>
      </c>
      <c r="C72" s="24"/>
      <c r="D72" s="24"/>
      <c r="E72" s="25"/>
      <c r="F72" s="24"/>
      <c r="G72" s="24"/>
      <c r="J72" s="8"/>
    </row>
    <row r="73" spans="1:10" ht="31.5" hidden="1">
      <c r="A73" s="20" t="s">
        <v>1329</v>
      </c>
      <c r="B73" s="37" t="s">
        <v>1328</v>
      </c>
      <c r="C73" s="24"/>
      <c r="D73" s="24"/>
      <c r="E73" s="25"/>
      <c r="F73" s="24"/>
      <c r="G73" s="24"/>
      <c r="J73" s="8"/>
    </row>
    <row r="74" spans="1:10" ht="40.15" customHeight="1">
      <c r="A74" s="320" t="s">
        <v>1325</v>
      </c>
      <c r="B74" s="879" t="s">
        <v>1324</v>
      </c>
      <c r="C74" s="880"/>
      <c r="D74" s="880"/>
      <c r="E74" s="880"/>
      <c r="F74" s="880"/>
      <c r="G74" s="881"/>
      <c r="H74" s="11">
        <f>SUM(D75:D79)</f>
        <v>10</v>
      </c>
      <c r="I74" s="11">
        <f>COUNT(D75:D79)*2</f>
        <v>10</v>
      </c>
    </row>
    <row r="75" spans="1:10" ht="47.25">
      <c r="A75" s="18" t="s">
        <v>1323</v>
      </c>
      <c r="B75" s="28" t="s">
        <v>1322</v>
      </c>
      <c r="C75" s="16" t="s">
        <v>3506</v>
      </c>
      <c r="D75" s="23">
        <v>2</v>
      </c>
      <c r="E75" s="25" t="s">
        <v>110</v>
      </c>
      <c r="F75" s="16" t="s">
        <v>3505</v>
      </c>
      <c r="G75" s="23"/>
    </row>
    <row r="76" spans="1:10" ht="47.25">
      <c r="A76" s="18" t="s">
        <v>1319</v>
      </c>
      <c r="B76" s="28" t="s">
        <v>1318</v>
      </c>
      <c r="C76" s="16" t="s">
        <v>3504</v>
      </c>
      <c r="D76" s="23">
        <v>2</v>
      </c>
      <c r="E76" s="25" t="s">
        <v>110</v>
      </c>
      <c r="F76" s="21"/>
      <c r="G76" s="23"/>
    </row>
    <row r="77" spans="1:10" ht="47.25">
      <c r="A77" s="18" t="s">
        <v>1316</v>
      </c>
      <c r="B77" s="28" t="s">
        <v>1315</v>
      </c>
      <c r="C77" s="21" t="s">
        <v>3503</v>
      </c>
      <c r="D77" s="15">
        <v>2</v>
      </c>
      <c r="E77" s="25" t="s">
        <v>110</v>
      </c>
      <c r="F77" s="21" t="s">
        <v>3502</v>
      </c>
      <c r="G77" s="23"/>
    </row>
    <row r="78" spans="1:10" ht="47.25">
      <c r="A78" s="18" t="s">
        <v>1313</v>
      </c>
      <c r="B78" s="28" t="s">
        <v>1312</v>
      </c>
      <c r="C78" s="16" t="s">
        <v>3501</v>
      </c>
      <c r="D78" s="23">
        <v>2</v>
      </c>
      <c r="E78" s="25" t="s">
        <v>110</v>
      </c>
      <c r="F78" s="16" t="s">
        <v>3500</v>
      </c>
      <c r="G78" s="23"/>
    </row>
    <row r="79" spans="1:10" ht="45">
      <c r="A79" s="18"/>
      <c r="B79" s="28"/>
      <c r="C79" s="16" t="s">
        <v>3499</v>
      </c>
      <c r="D79" s="23">
        <v>2</v>
      </c>
      <c r="E79" s="25" t="s">
        <v>110</v>
      </c>
      <c r="F79" s="16" t="s">
        <v>3498</v>
      </c>
      <c r="G79" s="23"/>
    </row>
    <row r="80" spans="1:10" ht="47.25" hidden="1">
      <c r="A80" s="20" t="s">
        <v>1306</v>
      </c>
      <c r="B80" s="28" t="s">
        <v>1509</v>
      </c>
      <c r="C80" s="24"/>
      <c r="D80" s="24"/>
      <c r="E80" s="25"/>
      <c r="F80" s="24"/>
      <c r="G80" s="24"/>
      <c r="J80" s="8"/>
    </row>
    <row r="81" spans="1:10" ht="47.25" hidden="1">
      <c r="A81" s="20" t="s">
        <v>1300</v>
      </c>
      <c r="B81" s="28" t="s">
        <v>1299</v>
      </c>
      <c r="C81" s="24"/>
      <c r="D81" s="24"/>
      <c r="E81" s="25"/>
      <c r="F81" s="24"/>
      <c r="G81" s="24"/>
      <c r="J81" s="8"/>
    </row>
    <row r="82" spans="1:10" ht="47.25" hidden="1">
      <c r="A82" s="20" t="s">
        <v>1297</v>
      </c>
      <c r="B82" s="28" t="s">
        <v>1296</v>
      </c>
      <c r="C82" s="24"/>
      <c r="D82" s="24"/>
      <c r="E82" s="25"/>
      <c r="F82" s="24"/>
      <c r="G82" s="24"/>
      <c r="J82" s="8"/>
    </row>
    <row r="83" spans="1:10" ht="78.75" hidden="1">
      <c r="A83" s="20" t="s">
        <v>1294</v>
      </c>
      <c r="B83" s="28" t="s">
        <v>1293</v>
      </c>
      <c r="C83" s="24"/>
      <c r="D83" s="24"/>
      <c r="E83" s="25"/>
      <c r="F83" s="24"/>
      <c r="G83" s="24"/>
      <c r="J83" s="8"/>
    </row>
    <row r="84" spans="1:10" ht="47.25" hidden="1">
      <c r="A84" s="20" t="s">
        <v>1291</v>
      </c>
      <c r="B84" s="28" t="s">
        <v>1290</v>
      </c>
      <c r="C84" s="24"/>
      <c r="D84" s="24"/>
      <c r="E84" s="25"/>
      <c r="F84" s="24"/>
      <c r="G84" s="24"/>
      <c r="J84" s="8"/>
    </row>
    <row r="85" spans="1:10" ht="47.25" hidden="1">
      <c r="A85" s="20" t="s">
        <v>1289</v>
      </c>
      <c r="B85" s="28" t="s">
        <v>1288</v>
      </c>
      <c r="C85" s="141"/>
      <c r="D85" s="24"/>
      <c r="E85" s="25"/>
      <c r="F85" s="141"/>
      <c r="G85" s="24"/>
      <c r="J85" s="8"/>
    </row>
    <row r="86" spans="1:10" ht="30" hidden="1">
      <c r="A86" s="20" t="s">
        <v>1286</v>
      </c>
      <c r="B86" s="22" t="s">
        <v>1285</v>
      </c>
      <c r="C86" s="24"/>
      <c r="D86" s="24"/>
      <c r="E86" s="25"/>
      <c r="F86" s="24"/>
      <c r="G86" s="24"/>
      <c r="J86" s="8"/>
    </row>
    <row r="87" spans="1:10" ht="18.75">
      <c r="A87" s="320" t="s">
        <v>1283</v>
      </c>
      <c r="B87" s="879" t="s">
        <v>1282</v>
      </c>
      <c r="C87" s="880"/>
      <c r="D87" s="880"/>
      <c r="E87" s="880"/>
      <c r="F87" s="880"/>
      <c r="G87" s="881"/>
      <c r="H87" s="11">
        <f>SUM(D93:D96)</f>
        <v>8</v>
      </c>
      <c r="I87" s="11">
        <f>COUNT(D93:D96)*2</f>
        <v>8</v>
      </c>
    </row>
    <row r="88" spans="1:10" ht="15.75" hidden="1">
      <c r="A88" s="20" t="s">
        <v>1281</v>
      </c>
      <c r="B88" s="30" t="s">
        <v>1280</v>
      </c>
      <c r="C88" s="24"/>
      <c r="D88" s="24"/>
      <c r="E88" s="25"/>
      <c r="F88" s="24"/>
      <c r="G88" s="24"/>
      <c r="J88" s="8"/>
    </row>
    <row r="89" spans="1:10" ht="15.75" hidden="1">
      <c r="A89" s="20" t="s">
        <v>1279</v>
      </c>
      <c r="B89" s="30" t="s">
        <v>1278</v>
      </c>
      <c r="C89" s="24"/>
      <c r="D89" s="24"/>
      <c r="E89" s="25"/>
      <c r="F89" s="24"/>
      <c r="G89" s="24"/>
      <c r="J89" s="8"/>
    </row>
    <row r="90" spans="1:10" ht="15.75" hidden="1">
      <c r="A90" s="20" t="s">
        <v>1277</v>
      </c>
      <c r="B90" s="30" t="s">
        <v>1276</v>
      </c>
      <c r="C90" s="24"/>
      <c r="D90" s="24"/>
      <c r="E90" s="25"/>
      <c r="F90" s="24"/>
      <c r="G90" s="24"/>
      <c r="J90" s="8"/>
    </row>
    <row r="91" spans="1:10" ht="31.5" hidden="1">
      <c r="A91" s="20" t="s">
        <v>1275</v>
      </c>
      <c r="B91" s="30" t="s">
        <v>1274</v>
      </c>
      <c r="C91" s="24"/>
      <c r="D91" s="24"/>
      <c r="E91" s="25"/>
      <c r="F91" s="24"/>
      <c r="G91" s="24"/>
      <c r="J91" s="8"/>
    </row>
    <row r="92" spans="1:10" ht="31.5" hidden="1">
      <c r="A92" s="20" t="s">
        <v>1273</v>
      </c>
      <c r="B92" s="30" t="s">
        <v>1272</v>
      </c>
      <c r="C92" s="24"/>
      <c r="D92" s="24"/>
      <c r="E92" s="25"/>
      <c r="F92" s="24"/>
      <c r="G92" s="24"/>
      <c r="J92" s="8"/>
    </row>
    <row r="93" spans="1:10" ht="57.75" customHeight="1">
      <c r="A93" s="18" t="s">
        <v>1271</v>
      </c>
      <c r="B93" s="30" t="s">
        <v>1270</v>
      </c>
      <c r="C93" s="47" t="s">
        <v>3497</v>
      </c>
      <c r="D93" s="15">
        <v>2</v>
      </c>
      <c r="E93" s="13" t="s">
        <v>110</v>
      </c>
      <c r="F93" s="21" t="s">
        <v>3496</v>
      </c>
      <c r="G93" s="23"/>
    </row>
    <row r="94" spans="1:10" ht="45.75" customHeight="1">
      <c r="A94" s="18"/>
      <c r="B94" s="30"/>
      <c r="C94" s="47" t="s">
        <v>3495</v>
      </c>
      <c r="D94" s="15">
        <v>2</v>
      </c>
      <c r="E94" s="13" t="s">
        <v>110</v>
      </c>
      <c r="F94" s="21" t="s">
        <v>3494</v>
      </c>
      <c r="G94" s="23"/>
    </row>
    <row r="95" spans="1:10" ht="15.75">
      <c r="A95" s="18"/>
      <c r="B95" s="30"/>
      <c r="C95" s="12" t="s">
        <v>3493</v>
      </c>
      <c r="D95" s="15">
        <v>2</v>
      </c>
      <c r="E95" s="13" t="s">
        <v>110</v>
      </c>
      <c r="F95" s="21"/>
      <c r="G95" s="23"/>
    </row>
    <row r="96" spans="1:10" ht="30">
      <c r="A96" s="18"/>
      <c r="B96" s="30"/>
      <c r="C96" s="47" t="s">
        <v>3492</v>
      </c>
      <c r="D96" s="15">
        <v>2</v>
      </c>
      <c r="E96" s="13" t="s">
        <v>110</v>
      </c>
      <c r="F96" s="12"/>
      <c r="G96" s="23"/>
    </row>
    <row r="97" spans="1:10" ht="31.5" hidden="1">
      <c r="A97" s="20" t="s">
        <v>1269</v>
      </c>
      <c r="B97" s="30" t="s">
        <v>1268</v>
      </c>
      <c r="C97" s="24"/>
      <c r="D97" s="24"/>
      <c r="E97" s="25"/>
      <c r="F97" s="24"/>
      <c r="G97" s="24"/>
      <c r="J97" s="8"/>
    </row>
    <row r="98" spans="1:10" ht="40.15" hidden="1" customHeight="1">
      <c r="A98" s="321" t="s">
        <v>1267</v>
      </c>
      <c r="B98" s="737" t="s">
        <v>1266</v>
      </c>
      <c r="C98" s="738"/>
      <c r="D98" s="738"/>
      <c r="E98" s="738"/>
      <c r="F98" s="738"/>
      <c r="G98" s="739"/>
      <c r="J98" s="8"/>
    </row>
    <row r="99" spans="1:10" ht="63" hidden="1">
      <c r="A99" s="20" t="s">
        <v>1265</v>
      </c>
      <c r="B99" s="30" t="s">
        <v>1264</v>
      </c>
      <c r="C99" s="24"/>
      <c r="D99" s="24"/>
      <c r="E99" s="25"/>
      <c r="F99" s="24"/>
      <c r="G99" s="24"/>
      <c r="J99" s="8"/>
    </row>
    <row r="100" spans="1:10" ht="63" hidden="1">
      <c r="A100" s="20" t="s">
        <v>1261</v>
      </c>
      <c r="B100" s="30" t="s">
        <v>1260</v>
      </c>
      <c r="C100" s="24"/>
      <c r="D100" s="24"/>
      <c r="E100" s="25"/>
      <c r="F100" s="24"/>
      <c r="G100" s="24"/>
      <c r="J100" s="8"/>
    </row>
    <row r="101" spans="1:10" ht="21">
      <c r="A101" s="111"/>
      <c r="B101" s="735" t="s">
        <v>1259</v>
      </c>
      <c r="C101" s="736"/>
      <c r="D101" s="736"/>
      <c r="E101" s="736"/>
      <c r="F101" s="736"/>
      <c r="G101" s="736"/>
      <c r="H101" s="11">
        <f>H102+H114+H120+H125+H131+H139</f>
        <v>32</v>
      </c>
      <c r="I101" s="11">
        <f>I102+I114+I120+I125+I131+I139</f>
        <v>32</v>
      </c>
    </row>
    <row r="102" spans="1:10" ht="40.15" customHeight="1">
      <c r="A102" s="322" t="s">
        <v>1258</v>
      </c>
      <c r="B102" s="879" t="s">
        <v>1257</v>
      </c>
      <c r="C102" s="880"/>
      <c r="D102" s="880"/>
      <c r="E102" s="880"/>
      <c r="F102" s="880"/>
      <c r="G102" s="881"/>
      <c r="H102" s="11">
        <f>SUM(D103:D111)</f>
        <v>14</v>
      </c>
      <c r="I102" s="11">
        <f>COUNT(D103:D111)*2</f>
        <v>14</v>
      </c>
    </row>
    <row r="103" spans="1:10" ht="45">
      <c r="A103" s="18" t="s">
        <v>1256</v>
      </c>
      <c r="B103" s="97" t="s">
        <v>1255</v>
      </c>
      <c r="C103" s="170" t="s">
        <v>3103</v>
      </c>
      <c r="D103" s="23">
        <v>2</v>
      </c>
      <c r="E103" s="25" t="s">
        <v>156</v>
      </c>
      <c r="F103" s="16" t="s">
        <v>1253</v>
      </c>
      <c r="G103" s="23"/>
    </row>
    <row r="104" spans="1:10" ht="60">
      <c r="A104" s="18"/>
      <c r="B104" s="97"/>
      <c r="C104" s="21" t="s">
        <v>3491</v>
      </c>
      <c r="D104" s="23">
        <v>2</v>
      </c>
      <c r="E104" s="25" t="s">
        <v>156</v>
      </c>
      <c r="F104" s="24"/>
      <c r="G104" s="23"/>
    </row>
    <row r="105" spans="1:10" ht="47.25">
      <c r="A105" s="18" t="s">
        <v>1251</v>
      </c>
      <c r="B105" s="97" t="s">
        <v>1250</v>
      </c>
      <c r="C105" s="16" t="s">
        <v>3490</v>
      </c>
      <c r="D105" s="23">
        <v>2</v>
      </c>
      <c r="E105" s="25" t="s">
        <v>156</v>
      </c>
      <c r="F105" s="24"/>
      <c r="G105" s="23"/>
    </row>
    <row r="106" spans="1:10" ht="30">
      <c r="A106" s="18"/>
      <c r="B106" s="97"/>
      <c r="C106" s="16" t="s">
        <v>3489</v>
      </c>
      <c r="D106" s="23">
        <v>2</v>
      </c>
      <c r="E106" s="25" t="s">
        <v>156</v>
      </c>
      <c r="F106" s="24"/>
      <c r="G106" s="23"/>
    </row>
    <row r="107" spans="1:10" ht="30">
      <c r="A107" s="18"/>
      <c r="B107" s="97"/>
      <c r="C107" s="16" t="s">
        <v>3488</v>
      </c>
      <c r="D107" s="23">
        <v>2</v>
      </c>
      <c r="E107" s="25" t="s">
        <v>156</v>
      </c>
      <c r="F107" s="24"/>
      <c r="G107" s="23"/>
    </row>
    <row r="108" spans="1:10" ht="47.25" hidden="1">
      <c r="A108" s="20" t="s">
        <v>1244</v>
      </c>
      <c r="B108" s="97" t="s">
        <v>1243</v>
      </c>
      <c r="C108" s="24"/>
      <c r="D108" s="24"/>
      <c r="E108" s="25"/>
      <c r="F108" s="24"/>
      <c r="G108" s="24"/>
      <c r="J108" s="8"/>
    </row>
    <row r="109" spans="1:10" ht="45">
      <c r="A109" s="18" t="s">
        <v>1241</v>
      </c>
      <c r="B109" s="97" t="s">
        <v>1240</v>
      </c>
      <c r="C109" s="21" t="s">
        <v>3487</v>
      </c>
      <c r="D109" s="23">
        <v>2</v>
      </c>
      <c r="E109" s="25" t="s">
        <v>156</v>
      </c>
      <c r="F109" s="24"/>
      <c r="G109" s="23"/>
    </row>
    <row r="110" spans="1:10" ht="47.25" hidden="1">
      <c r="A110" s="20" t="s">
        <v>1238</v>
      </c>
      <c r="B110" s="97" t="s">
        <v>1237</v>
      </c>
      <c r="C110" s="24"/>
      <c r="D110" s="24"/>
      <c r="E110" s="25"/>
      <c r="F110" s="24"/>
      <c r="G110" s="24"/>
      <c r="J110" s="8"/>
    </row>
    <row r="111" spans="1:10" ht="31.5">
      <c r="A111" s="18" t="s">
        <v>1234</v>
      </c>
      <c r="B111" s="97" t="s">
        <v>1233</v>
      </c>
      <c r="C111" s="98" t="s">
        <v>1232</v>
      </c>
      <c r="D111" s="23">
        <v>2</v>
      </c>
      <c r="E111" s="25" t="s">
        <v>156</v>
      </c>
      <c r="F111" s="24"/>
      <c r="G111" s="23"/>
    </row>
    <row r="112" spans="1:10" ht="47.25" hidden="1">
      <c r="A112" s="20" t="s">
        <v>1231</v>
      </c>
      <c r="B112" s="97" t="s">
        <v>1230</v>
      </c>
      <c r="C112" s="24"/>
      <c r="D112" s="24"/>
      <c r="E112" s="25"/>
      <c r="F112" s="24"/>
      <c r="G112" s="24"/>
      <c r="J112" s="8"/>
    </row>
    <row r="113" spans="1:10" ht="47.25" hidden="1">
      <c r="A113" s="20" t="s">
        <v>1228</v>
      </c>
      <c r="B113" s="97" t="s">
        <v>1227</v>
      </c>
      <c r="C113" s="24"/>
      <c r="D113" s="24"/>
      <c r="E113" s="25"/>
      <c r="F113" s="24"/>
      <c r="G113" s="24"/>
      <c r="J113" s="8"/>
    </row>
    <row r="114" spans="1:10" ht="40.15" customHeight="1">
      <c r="A114" s="322" t="s">
        <v>1224</v>
      </c>
      <c r="B114" s="737" t="s">
        <v>2354</v>
      </c>
      <c r="C114" s="738"/>
      <c r="D114" s="738"/>
      <c r="E114" s="738"/>
      <c r="F114" s="738"/>
      <c r="G114" s="739"/>
      <c r="H114" s="11">
        <f>SUM(D115:D117)</f>
        <v>4</v>
      </c>
      <c r="I114" s="11">
        <f>COUNT(D115:D117)*2</f>
        <v>4</v>
      </c>
    </row>
    <row r="115" spans="1:10" ht="45">
      <c r="A115" s="18" t="s">
        <v>1222</v>
      </c>
      <c r="B115" s="93" t="s">
        <v>1221</v>
      </c>
      <c r="C115" s="21" t="s">
        <v>3486</v>
      </c>
      <c r="D115" s="23">
        <v>2</v>
      </c>
      <c r="E115" s="25" t="s">
        <v>156</v>
      </c>
      <c r="F115" s="24"/>
      <c r="G115" s="23"/>
    </row>
    <row r="116" spans="1:10" ht="63" hidden="1">
      <c r="A116" s="20" t="s">
        <v>1215</v>
      </c>
      <c r="B116" s="93" t="s">
        <v>1214</v>
      </c>
      <c r="C116" s="24"/>
      <c r="D116" s="24"/>
      <c r="E116" s="25"/>
      <c r="F116" s="24"/>
      <c r="G116" s="24"/>
      <c r="J116" s="8"/>
    </row>
    <row r="117" spans="1:10" ht="63.75" customHeight="1">
      <c r="A117" s="18" t="s">
        <v>1213</v>
      </c>
      <c r="B117" s="96" t="s">
        <v>1212</v>
      </c>
      <c r="C117" s="16" t="s">
        <v>3485</v>
      </c>
      <c r="D117" s="23">
        <v>2</v>
      </c>
      <c r="E117" s="25" t="s">
        <v>156</v>
      </c>
      <c r="F117" s="16" t="s">
        <v>3484</v>
      </c>
      <c r="G117" s="23"/>
    </row>
    <row r="118" spans="1:10" ht="47.25" hidden="1">
      <c r="A118" s="20" t="s">
        <v>1207</v>
      </c>
      <c r="B118" s="93" t="s">
        <v>1206</v>
      </c>
      <c r="C118" s="24"/>
      <c r="D118" s="24"/>
      <c r="E118" s="25"/>
      <c r="F118" s="24"/>
      <c r="G118" s="24"/>
      <c r="J118" s="8"/>
    </row>
    <row r="119" spans="1:10" ht="47.25" hidden="1">
      <c r="A119" s="20" t="s">
        <v>1205</v>
      </c>
      <c r="B119" s="94" t="s">
        <v>1204</v>
      </c>
      <c r="C119" s="24"/>
      <c r="D119" s="24"/>
      <c r="E119" s="25"/>
      <c r="F119" s="24"/>
      <c r="G119" s="24"/>
      <c r="J119" s="8"/>
    </row>
    <row r="120" spans="1:10" ht="40.15" customHeight="1">
      <c r="A120" s="320" t="s">
        <v>1203</v>
      </c>
      <c r="B120" s="879" t="s">
        <v>1202</v>
      </c>
      <c r="C120" s="880"/>
      <c r="D120" s="880"/>
      <c r="E120" s="880"/>
      <c r="F120" s="880"/>
      <c r="G120" s="881"/>
      <c r="H120" s="11">
        <f>SUM(D123)</f>
        <v>2</v>
      </c>
      <c r="I120" s="11">
        <f>COUNT(D123)*2</f>
        <v>2</v>
      </c>
    </row>
    <row r="121" spans="1:10" ht="31.5" hidden="1">
      <c r="A121" s="20" t="s">
        <v>1201</v>
      </c>
      <c r="B121" s="93" t="s">
        <v>1200</v>
      </c>
      <c r="C121" s="24"/>
      <c r="D121" s="24"/>
      <c r="E121" s="25"/>
      <c r="F121" s="24"/>
      <c r="G121" s="24"/>
      <c r="J121" s="8"/>
    </row>
    <row r="122" spans="1:10" ht="47.25" hidden="1">
      <c r="A122" s="20" t="s">
        <v>1196</v>
      </c>
      <c r="B122" s="93" t="s">
        <v>1195</v>
      </c>
      <c r="C122" s="24"/>
      <c r="D122" s="24"/>
      <c r="E122" s="25"/>
      <c r="F122" s="24"/>
      <c r="G122" s="24"/>
      <c r="J122" s="8"/>
    </row>
    <row r="123" spans="1:10" ht="47.25">
      <c r="A123" s="18" t="s">
        <v>1193</v>
      </c>
      <c r="B123" s="93" t="s">
        <v>1192</v>
      </c>
      <c r="C123" s="22" t="s">
        <v>1191</v>
      </c>
      <c r="D123" s="23">
        <v>2</v>
      </c>
      <c r="E123" s="25" t="s">
        <v>1171</v>
      </c>
      <c r="F123" s="24"/>
      <c r="G123" s="23"/>
    </row>
    <row r="124" spans="1:10" ht="78.75" hidden="1">
      <c r="A124" s="20" t="s">
        <v>1189</v>
      </c>
      <c r="B124" s="93" t="s">
        <v>1188</v>
      </c>
      <c r="C124" s="24"/>
      <c r="D124" s="24"/>
      <c r="E124" s="25"/>
      <c r="F124" s="24"/>
      <c r="G124" s="24"/>
      <c r="J124" s="8"/>
    </row>
    <row r="125" spans="1:10" ht="40.15" customHeight="1">
      <c r="A125" s="322" t="s">
        <v>1184</v>
      </c>
      <c r="B125" s="879" t="s">
        <v>1183</v>
      </c>
      <c r="C125" s="880"/>
      <c r="D125" s="880"/>
      <c r="E125" s="880"/>
      <c r="F125" s="880"/>
      <c r="G125" s="881"/>
      <c r="H125" s="11">
        <f>SUM(D129:D130)</f>
        <v>4</v>
      </c>
      <c r="I125" s="11">
        <f>COUNT(D129:D130)*2</f>
        <v>4</v>
      </c>
    </row>
    <row r="126" spans="1:10" ht="47.25" hidden="1">
      <c r="A126" s="20" t="s">
        <v>1182</v>
      </c>
      <c r="B126" s="64" t="s">
        <v>1181</v>
      </c>
      <c r="C126" s="24"/>
      <c r="D126" s="24"/>
      <c r="E126" s="25"/>
      <c r="F126" s="24"/>
      <c r="G126" s="24"/>
      <c r="J126" s="8"/>
    </row>
    <row r="127" spans="1:10" ht="31.5" hidden="1">
      <c r="A127" s="20" t="s">
        <v>1179</v>
      </c>
      <c r="B127" s="64" t="s">
        <v>1178</v>
      </c>
      <c r="C127" s="24"/>
      <c r="D127" s="24"/>
      <c r="E127" s="25"/>
      <c r="F127" s="24"/>
      <c r="G127" s="24"/>
      <c r="J127" s="8"/>
    </row>
    <row r="128" spans="1:10" ht="31.5" hidden="1">
      <c r="A128" s="20" t="s">
        <v>1176</v>
      </c>
      <c r="B128" s="64" t="s">
        <v>1175</v>
      </c>
      <c r="C128" s="24"/>
      <c r="D128" s="24"/>
      <c r="E128" s="25"/>
      <c r="F128" s="24"/>
      <c r="G128" s="24"/>
      <c r="J128" s="8"/>
    </row>
    <row r="129" spans="1:10" ht="90">
      <c r="A129" s="18" t="s">
        <v>1174</v>
      </c>
      <c r="B129" s="64" t="s">
        <v>1173</v>
      </c>
      <c r="C129" s="21" t="s">
        <v>3483</v>
      </c>
      <c r="D129" s="23">
        <v>2</v>
      </c>
      <c r="E129" s="25" t="s">
        <v>779</v>
      </c>
      <c r="F129" s="24"/>
      <c r="G129" s="23"/>
    </row>
    <row r="130" spans="1:10" ht="60">
      <c r="A130" s="18" t="s">
        <v>1167</v>
      </c>
      <c r="B130" s="41" t="s">
        <v>1166</v>
      </c>
      <c r="C130" s="29" t="s">
        <v>1830</v>
      </c>
      <c r="D130" s="23">
        <v>2</v>
      </c>
      <c r="E130" s="25" t="s">
        <v>156</v>
      </c>
      <c r="F130" s="24"/>
      <c r="G130" s="23"/>
    </row>
    <row r="131" spans="1:10" ht="40.15" customHeight="1">
      <c r="A131" s="322" t="s">
        <v>1164</v>
      </c>
      <c r="B131" s="879" t="s">
        <v>1163</v>
      </c>
      <c r="C131" s="880"/>
      <c r="D131" s="880"/>
      <c r="E131" s="880"/>
      <c r="F131" s="880"/>
      <c r="G131" s="881"/>
      <c r="H131" s="11">
        <f>SUM(D132:D137)</f>
        <v>8</v>
      </c>
      <c r="I131" s="11">
        <f>COUNT(D132:D137)*2</f>
        <v>8</v>
      </c>
    </row>
    <row r="132" spans="1:10" ht="63" hidden="1">
      <c r="A132" s="20" t="s">
        <v>1162</v>
      </c>
      <c r="B132" s="93" t="s">
        <v>1161</v>
      </c>
      <c r="C132" s="74" t="s">
        <v>3482</v>
      </c>
      <c r="D132" s="23"/>
      <c r="E132" s="25" t="s">
        <v>790</v>
      </c>
      <c r="F132" s="24"/>
      <c r="G132" s="23"/>
      <c r="J132" s="8"/>
    </row>
    <row r="133" spans="1:10" ht="47.25">
      <c r="A133" s="18" t="s">
        <v>1158</v>
      </c>
      <c r="B133" s="93" t="s">
        <v>1157</v>
      </c>
      <c r="C133" s="74" t="s">
        <v>3481</v>
      </c>
      <c r="D133" s="23">
        <v>2</v>
      </c>
      <c r="E133" s="25" t="s">
        <v>110</v>
      </c>
      <c r="F133" s="24"/>
      <c r="G133" s="23"/>
    </row>
    <row r="134" spans="1:10" ht="60">
      <c r="A134" s="18"/>
      <c r="B134" s="93"/>
      <c r="C134" s="22" t="s">
        <v>3480</v>
      </c>
      <c r="D134" s="23">
        <v>2</v>
      </c>
      <c r="E134" s="25" t="s">
        <v>790</v>
      </c>
      <c r="F134" s="24"/>
      <c r="G134" s="23"/>
    </row>
    <row r="135" spans="1:10" ht="47.25" hidden="1">
      <c r="A135" s="20" t="s">
        <v>1155</v>
      </c>
      <c r="B135" s="93" t="s">
        <v>1154</v>
      </c>
      <c r="C135" s="24"/>
      <c r="D135" s="24"/>
      <c r="E135" s="25"/>
      <c r="F135" s="24"/>
      <c r="G135" s="24"/>
      <c r="J135" s="8"/>
    </row>
    <row r="136" spans="1:10" ht="63">
      <c r="A136" s="18" t="s">
        <v>1152</v>
      </c>
      <c r="B136" s="93" t="s">
        <v>1151</v>
      </c>
      <c r="C136" s="74" t="s">
        <v>3479</v>
      </c>
      <c r="D136" s="23">
        <v>2</v>
      </c>
      <c r="E136" s="25" t="s">
        <v>1146</v>
      </c>
      <c r="F136" s="24"/>
      <c r="G136" s="23"/>
    </row>
    <row r="137" spans="1:10" ht="63">
      <c r="A137" s="18" t="s">
        <v>1149</v>
      </c>
      <c r="B137" s="93" t="s">
        <v>1148</v>
      </c>
      <c r="C137" s="85" t="s">
        <v>3478</v>
      </c>
      <c r="D137" s="23">
        <v>2</v>
      </c>
      <c r="E137" s="25" t="s">
        <v>1146</v>
      </c>
      <c r="F137" s="24"/>
      <c r="G137" s="23"/>
    </row>
    <row r="138" spans="1:10" ht="47.25" hidden="1">
      <c r="A138" s="20" t="s">
        <v>1145</v>
      </c>
      <c r="B138" s="67" t="s">
        <v>1144</v>
      </c>
      <c r="C138" s="25"/>
      <c r="D138" s="24"/>
      <c r="E138" s="25"/>
      <c r="F138" s="24"/>
      <c r="G138" s="24"/>
      <c r="J138" s="8"/>
    </row>
    <row r="139" spans="1:10" ht="15.75" hidden="1">
      <c r="A139" s="121" t="s">
        <v>5031</v>
      </c>
      <c r="B139" s="753" t="s">
        <v>5032</v>
      </c>
      <c r="C139" s="754"/>
      <c r="D139" s="754"/>
      <c r="E139" s="754"/>
      <c r="F139" s="754"/>
      <c r="G139" s="760"/>
      <c r="H139" s="509">
        <f>SUM(D140:D150)</f>
        <v>0</v>
      </c>
      <c r="I139" s="509">
        <f>COUNT(D140:D150)*2</f>
        <v>0</v>
      </c>
      <c r="J139" s="8"/>
    </row>
    <row r="140" spans="1:10" ht="90" hidden="1">
      <c r="A140" s="121" t="s">
        <v>5033</v>
      </c>
      <c r="B140" s="21" t="s">
        <v>5034</v>
      </c>
      <c r="C140" s="21" t="s">
        <v>5035</v>
      </c>
      <c r="D140" s="614"/>
      <c r="E140" s="24"/>
      <c r="F140" s="21" t="s">
        <v>5036</v>
      </c>
      <c r="G140" s="608"/>
      <c r="H140" s="509"/>
      <c r="I140" s="509"/>
      <c r="J140" s="8"/>
    </row>
    <row r="141" spans="1:10" ht="45" hidden="1">
      <c r="A141" s="121" t="s">
        <v>5037</v>
      </c>
      <c r="B141" s="21" t="s">
        <v>5038</v>
      </c>
      <c r="C141" s="21" t="s">
        <v>5039</v>
      </c>
      <c r="D141" s="614"/>
      <c r="E141" s="24"/>
      <c r="F141" s="21" t="s">
        <v>5040</v>
      </c>
      <c r="G141" s="608"/>
      <c r="H141" s="509"/>
      <c r="I141" s="509"/>
      <c r="J141" s="8"/>
    </row>
    <row r="142" spans="1:10" ht="150" hidden="1">
      <c r="A142" s="121" t="s">
        <v>5041</v>
      </c>
      <c r="B142" s="21" t="s">
        <v>5042</v>
      </c>
      <c r="C142" s="21" t="s">
        <v>5043</v>
      </c>
      <c r="D142" s="614"/>
      <c r="E142" s="24"/>
      <c r="F142" s="21" t="s">
        <v>5044</v>
      </c>
      <c r="G142" s="608"/>
      <c r="H142" s="509"/>
      <c r="I142" s="509"/>
      <c r="J142" s="8"/>
    </row>
    <row r="143" spans="1:10" ht="90" hidden="1">
      <c r="A143" s="121" t="s">
        <v>5045</v>
      </c>
      <c r="B143" s="21" t="s">
        <v>5046</v>
      </c>
      <c r="C143" s="21" t="s">
        <v>5047</v>
      </c>
      <c r="D143" s="614"/>
      <c r="E143" s="24"/>
      <c r="F143" s="21" t="s">
        <v>5048</v>
      </c>
      <c r="G143" s="608"/>
      <c r="H143" s="509"/>
      <c r="I143" s="509"/>
      <c r="J143" s="8"/>
    </row>
    <row r="144" spans="1:10" ht="150" hidden="1">
      <c r="A144" s="121" t="s">
        <v>5049</v>
      </c>
      <c r="B144" s="21" t="s">
        <v>5050</v>
      </c>
      <c r="C144" s="21" t="s">
        <v>5051</v>
      </c>
      <c r="D144" s="614"/>
      <c r="E144" s="24"/>
      <c r="F144" s="21" t="s">
        <v>5052</v>
      </c>
      <c r="G144" s="608"/>
      <c r="H144" s="509"/>
      <c r="I144" s="509"/>
      <c r="J144" s="8"/>
    </row>
    <row r="145" spans="1:10" ht="30" hidden="1">
      <c r="A145" s="121" t="s">
        <v>5053</v>
      </c>
      <c r="B145" s="21" t="s">
        <v>5054</v>
      </c>
      <c r="C145" s="69"/>
      <c r="D145" s="516"/>
      <c r="E145" s="124"/>
      <c r="F145" s="69"/>
      <c r="G145" s="608"/>
      <c r="H145" s="509"/>
      <c r="I145" s="509"/>
      <c r="J145" s="8"/>
    </row>
    <row r="146" spans="1:10" ht="60" hidden="1">
      <c r="A146" s="121" t="s">
        <v>5055</v>
      </c>
      <c r="B146" s="21" t="s">
        <v>5056</v>
      </c>
      <c r="C146" s="21" t="s">
        <v>5228</v>
      </c>
      <c r="D146" s="516"/>
      <c r="E146" s="25"/>
      <c r="F146" s="24"/>
      <c r="G146" s="608"/>
      <c r="H146" s="509"/>
      <c r="I146" s="509"/>
      <c r="J146" s="8"/>
    </row>
    <row r="147" spans="1:10" ht="75" hidden="1">
      <c r="A147" s="121" t="s">
        <v>5057</v>
      </c>
      <c r="B147" s="21" t="s">
        <v>5058</v>
      </c>
      <c r="C147" s="21" t="s">
        <v>5059</v>
      </c>
      <c r="D147" s="614"/>
      <c r="E147" s="24"/>
      <c r="F147" s="21" t="s">
        <v>5060</v>
      </c>
      <c r="G147" s="608"/>
      <c r="H147" s="509"/>
      <c r="I147" s="509"/>
      <c r="J147" s="8"/>
    </row>
    <row r="148" spans="1:10" ht="165" hidden="1">
      <c r="A148" s="121" t="s">
        <v>5061</v>
      </c>
      <c r="B148" s="21" t="s">
        <v>5062</v>
      </c>
      <c r="C148" s="21" t="s">
        <v>5063</v>
      </c>
      <c r="D148" s="614"/>
      <c r="E148" s="24"/>
      <c r="F148" s="21" t="s">
        <v>5064</v>
      </c>
      <c r="G148" s="608"/>
      <c r="H148" s="509"/>
      <c r="I148" s="509"/>
      <c r="J148" s="8"/>
    </row>
    <row r="149" spans="1:10" ht="150" hidden="1">
      <c r="A149" s="121" t="s">
        <v>5065</v>
      </c>
      <c r="B149" s="21" t="s">
        <v>5066</v>
      </c>
      <c r="C149" s="21" t="s">
        <v>5067</v>
      </c>
      <c r="D149" s="614"/>
      <c r="E149" s="24"/>
      <c r="F149" s="21" t="s">
        <v>5068</v>
      </c>
      <c r="G149" s="608"/>
      <c r="H149" s="509"/>
      <c r="I149" s="509"/>
      <c r="J149" s="8"/>
    </row>
    <row r="150" spans="1:10" ht="60" hidden="1">
      <c r="A150" s="121" t="s">
        <v>5069</v>
      </c>
      <c r="B150" s="21" t="s">
        <v>5070</v>
      </c>
      <c r="C150" s="21" t="s">
        <v>5071</v>
      </c>
      <c r="D150" s="615"/>
      <c r="E150" s="8"/>
      <c r="F150" s="21" t="s">
        <v>5072</v>
      </c>
      <c r="G150" s="608"/>
      <c r="H150" s="509"/>
      <c r="I150" s="509"/>
      <c r="J150" s="8"/>
    </row>
    <row r="151" spans="1:10" ht="21">
      <c r="A151" s="111"/>
      <c r="B151" s="735" t="s">
        <v>1143</v>
      </c>
      <c r="C151" s="736"/>
      <c r="D151" s="736"/>
      <c r="E151" s="736"/>
      <c r="F151" s="736"/>
      <c r="G151" s="736"/>
      <c r="H151" s="11">
        <f>H152+H167+H174+H181+H187+H209+H217</f>
        <v>110</v>
      </c>
      <c r="I151" s="11">
        <f>I152+I167+I174+I181+I187+I209+I217</f>
        <v>110</v>
      </c>
    </row>
    <row r="152" spans="1:10" ht="40.15" customHeight="1">
      <c r="A152" s="320" t="s">
        <v>1142</v>
      </c>
      <c r="B152" s="737" t="s">
        <v>1141</v>
      </c>
      <c r="C152" s="738"/>
      <c r="D152" s="738"/>
      <c r="E152" s="738"/>
      <c r="F152" s="738"/>
      <c r="G152" s="739"/>
      <c r="H152" s="11">
        <f>SUM(D153:D166)</f>
        <v>28</v>
      </c>
      <c r="I152" s="11">
        <f>COUNT(D153:D166)*2</f>
        <v>28</v>
      </c>
    </row>
    <row r="153" spans="1:10" ht="60">
      <c r="A153" s="18" t="s">
        <v>1140</v>
      </c>
      <c r="B153" s="91" t="s">
        <v>1139</v>
      </c>
      <c r="C153" s="21" t="s">
        <v>3477</v>
      </c>
      <c r="D153" s="15">
        <v>2</v>
      </c>
      <c r="E153" s="13" t="s">
        <v>156</v>
      </c>
      <c r="F153" s="21" t="s">
        <v>3476</v>
      </c>
      <c r="G153" s="23"/>
    </row>
    <row r="154" spans="1:10" ht="30">
      <c r="A154" s="18"/>
      <c r="B154" s="91"/>
      <c r="C154" s="35" t="s">
        <v>3475</v>
      </c>
      <c r="D154" s="15">
        <v>2</v>
      </c>
      <c r="E154" s="13" t="s">
        <v>156</v>
      </c>
      <c r="F154" s="21"/>
      <c r="G154" s="23"/>
    </row>
    <row r="155" spans="1:10" ht="45">
      <c r="A155" s="18" t="s">
        <v>1134</v>
      </c>
      <c r="B155" s="78" t="s">
        <v>1133</v>
      </c>
      <c r="C155" s="187" t="s">
        <v>3474</v>
      </c>
      <c r="D155" s="23">
        <v>2</v>
      </c>
      <c r="E155" s="13" t="s">
        <v>156</v>
      </c>
      <c r="F155" s="24"/>
      <c r="G155" s="23"/>
    </row>
    <row r="156" spans="1:10" ht="30">
      <c r="A156" s="18"/>
      <c r="B156" s="78"/>
      <c r="C156" s="21" t="s">
        <v>3473</v>
      </c>
      <c r="D156" s="23">
        <v>2</v>
      </c>
      <c r="E156" s="13" t="s">
        <v>156</v>
      </c>
      <c r="F156" s="24"/>
      <c r="G156" s="23"/>
    </row>
    <row r="157" spans="1:10" ht="31.5">
      <c r="A157" s="18" t="s">
        <v>1122</v>
      </c>
      <c r="B157" s="91" t="s">
        <v>1121</v>
      </c>
      <c r="C157" s="21" t="s">
        <v>3472</v>
      </c>
      <c r="D157" s="15">
        <v>2</v>
      </c>
      <c r="E157" s="13" t="s">
        <v>156</v>
      </c>
      <c r="F157" s="24"/>
      <c r="G157" s="23"/>
    </row>
    <row r="158" spans="1:10" ht="30">
      <c r="A158" s="18"/>
      <c r="B158" s="91"/>
      <c r="C158" s="21" t="s">
        <v>3471</v>
      </c>
      <c r="D158" s="15">
        <v>2</v>
      </c>
      <c r="E158" s="13" t="s">
        <v>156</v>
      </c>
      <c r="F158" s="12" t="s">
        <v>3470</v>
      </c>
      <c r="G158" s="23"/>
    </row>
    <row r="159" spans="1:10" ht="30">
      <c r="A159" s="18"/>
      <c r="B159" s="91"/>
      <c r="C159" s="187" t="s">
        <v>3469</v>
      </c>
      <c r="D159" s="15">
        <v>2</v>
      </c>
      <c r="E159" s="13" t="s">
        <v>156</v>
      </c>
      <c r="F159" s="24"/>
      <c r="G159" s="23"/>
    </row>
    <row r="160" spans="1:10" ht="30">
      <c r="A160" s="18"/>
      <c r="B160" s="91"/>
      <c r="C160" s="187" t="s">
        <v>3469</v>
      </c>
      <c r="D160" s="15">
        <v>2</v>
      </c>
      <c r="E160" s="13" t="s">
        <v>156</v>
      </c>
      <c r="F160" s="24"/>
      <c r="G160" s="23"/>
    </row>
    <row r="161" spans="1:10" ht="30">
      <c r="A161" s="18"/>
      <c r="B161" s="91"/>
      <c r="C161" s="187" t="s">
        <v>3468</v>
      </c>
      <c r="D161" s="15">
        <v>2</v>
      </c>
      <c r="E161" s="13" t="s">
        <v>156</v>
      </c>
      <c r="F161" s="24"/>
      <c r="G161" s="23"/>
    </row>
    <row r="162" spans="1:10" ht="30">
      <c r="A162" s="18"/>
      <c r="B162" s="91"/>
      <c r="C162" s="187" t="s">
        <v>3467</v>
      </c>
      <c r="D162" s="15">
        <v>2</v>
      </c>
      <c r="E162" s="13" t="s">
        <v>156</v>
      </c>
      <c r="F162" s="24"/>
      <c r="G162" s="23"/>
    </row>
    <row r="163" spans="1:10" ht="60">
      <c r="A163" s="18" t="s">
        <v>1110</v>
      </c>
      <c r="B163" s="91" t="s">
        <v>1109</v>
      </c>
      <c r="C163" s="21" t="s">
        <v>3466</v>
      </c>
      <c r="D163" s="23">
        <v>2</v>
      </c>
      <c r="E163" s="13" t="s">
        <v>156</v>
      </c>
      <c r="F163" s="24"/>
      <c r="G163" s="23"/>
    </row>
    <row r="164" spans="1:10" ht="47.25">
      <c r="A164" s="18" t="s">
        <v>1107</v>
      </c>
      <c r="B164" s="91" t="s">
        <v>1106</v>
      </c>
      <c r="C164" s="21" t="s">
        <v>1105</v>
      </c>
      <c r="D164" s="23">
        <v>2</v>
      </c>
      <c r="E164" s="13" t="s">
        <v>156</v>
      </c>
      <c r="F164" s="24"/>
      <c r="G164" s="23"/>
    </row>
    <row r="165" spans="1:10" ht="31.5">
      <c r="A165" s="18" t="s">
        <v>1104</v>
      </c>
      <c r="B165" s="91" t="s">
        <v>1103</v>
      </c>
      <c r="C165" s="21" t="s">
        <v>3465</v>
      </c>
      <c r="D165" s="23">
        <v>2</v>
      </c>
      <c r="E165" s="13" t="s">
        <v>156</v>
      </c>
      <c r="F165" s="24"/>
      <c r="G165" s="23"/>
    </row>
    <row r="166" spans="1:10" ht="78.75">
      <c r="A166" s="18" t="s">
        <v>1100</v>
      </c>
      <c r="B166" s="87" t="s">
        <v>1099</v>
      </c>
      <c r="C166" s="21" t="s">
        <v>3464</v>
      </c>
      <c r="D166" s="23">
        <v>2</v>
      </c>
      <c r="E166" s="13" t="s">
        <v>156</v>
      </c>
      <c r="F166" s="16" t="s">
        <v>3463</v>
      </c>
      <c r="G166" s="23"/>
    </row>
    <row r="167" spans="1:10" ht="40.15" customHeight="1">
      <c r="A167" s="320" t="s">
        <v>1094</v>
      </c>
      <c r="B167" s="879" t="s">
        <v>1093</v>
      </c>
      <c r="C167" s="880"/>
      <c r="D167" s="880"/>
      <c r="E167" s="880"/>
      <c r="F167" s="880"/>
      <c r="G167" s="881"/>
      <c r="H167" s="11">
        <f>SUM(D168:D173)</f>
        <v>10</v>
      </c>
      <c r="I167" s="11">
        <f>COUNT(D168:D173)*2</f>
        <v>10</v>
      </c>
    </row>
    <row r="168" spans="1:10" ht="90">
      <c r="A168" s="18" t="s">
        <v>1092</v>
      </c>
      <c r="B168" s="80" t="s">
        <v>1091</v>
      </c>
      <c r="C168" s="22" t="s">
        <v>1090</v>
      </c>
      <c r="D168" s="36">
        <v>2</v>
      </c>
      <c r="E168" s="25" t="s">
        <v>156</v>
      </c>
      <c r="F168" s="22" t="s">
        <v>1089</v>
      </c>
      <c r="G168" s="23"/>
    </row>
    <row r="169" spans="1:10" ht="47.25" hidden="1">
      <c r="A169" s="20" t="s">
        <v>1088</v>
      </c>
      <c r="B169" s="78" t="s">
        <v>1087</v>
      </c>
      <c r="C169" s="24"/>
      <c r="D169" s="24"/>
      <c r="E169" s="25"/>
      <c r="F169" s="24"/>
      <c r="G169" s="24"/>
      <c r="J169" s="8"/>
    </row>
    <row r="170" spans="1:10" ht="45">
      <c r="A170" s="18" t="s">
        <v>1086</v>
      </c>
      <c r="B170" s="78" t="s">
        <v>1085</v>
      </c>
      <c r="C170" s="85" t="s">
        <v>3462</v>
      </c>
      <c r="D170" s="23">
        <v>2</v>
      </c>
      <c r="E170" s="25" t="s">
        <v>156</v>
      </c>
      <c r="F170" s="24"/>
      <c r="G170" s="23"/>
    </row>
    <row r="171" spans="1:10" ht="30">
      <c r="A171" s="18"/>
      <c r="B171" s="136"/>
      <c r="C171" s="81" t="s">
        <v>3461</v>
      </c>
      <c r="D171" s="23">
        <v>2</v>
      </c>
      <c r="E171" s="25" t="s">
        <v>156</v>
      </c>
      <c r="F171" s="24"/>
      <c r="G171" s="23"/>
    </row>
    <row r="172" spans="1:10" ht="31.5">
      <c r="A172" s="18" t="s">
        <v>1083</v>
      </c>
      <c r="B172" s="84" t="s">
        <v>1082</v>
      </c>
      <c r="C172" s="47" t="s">
        <v>3460</v>
      </c>
      <c r="D172" s="23">
        <v>2</v>
      </c>
      <c r="E172" s="25" t="s">
        <v>156</v>
      </c>
      <c r="F172" s="24"/>
      <c r="G172" s="23"/>
    </row>
    <row r="173" spans="1:10" ht="45">
      <c r="A173" s="18"/>
      <c r="B173" s="67"/>
      <c r="C173" s="47" t="s">
        <v>3459</v>
      </c>
      <c r="D173" s="23">
        <v>2</v>
      </c>
      <c r="E173" s="25" t="s">
        <v>156</v>
      </c>
      <c r="F173" s="24"/>
      <c r="G173" s="23"/>
    </row>
    <row r="174" spans="1:10" ht="40.15" customHeight="1">
      <c r="A174" s="320" t="s">
        <v>1079</v>
      </c>
      <c r="B174" s="879" t="s">
        <v>1078</v>
      </c>
      <c r="C174" s="880"/>
      <c r="D174" s="880"/>
      <c r="E174" s="880"/>
      <c r="F174" s="880"/>
      <c r="G174" s="881"/>
      <c r="H174" s="11">
        <f>SUM(D175:D180)</f>
        <v>12</v>
      </c>
      <c r="I174" s="11">
        <f>COUNT(D175:D180)*2</f>
        <v>12</v>
      </c>
    </row>
    <row r="175" spans="1:10" ht="60">
      <c r="A175" s="18" t="s">
        <v>1077</v>
      </c>
      <c r="B175" s="80" t="s">
        <v>1076</v>
      </c>
      <c r="C175" s="193" t="s">
        <v>3458</v>
      </c>
      <c r="D175" s="23">
        <v>2</v>
      </c>
      <c r="E175" s="25" t="s">
        <v>223</v>
      </c>
      <c r="F175" s="24"/>
      <c r="G175" s="23"/>
    </row>
    <row r="176" spans="1:10" ht="45">
      <c r="A176" s="18"/>
      <c r="B176" s="82"/>
      <c r="C176" s="193" t="s">
        <v>3457</v>
      </c>
      <c r="D176" s="23">
        <v>2</v>
      </c>
      <c r="E176" s="25" t="s">
        <v>156</v>
      </c>
      <c r="F176" s="24"/>
      <c r="G176" s="23"/>
    </row>
    <row r="177" spans="1:10" ht="45">
      <c r="A177" s="18"/>
      <c r="B177" s="82"/>
      <c r="C177" s="193" t="s">
        <v>1074</v>
      </c>
      <c r="D177" s="23">
        <v>2</v>
      </c>
      <c r="E177" s="25" t="s">
        <v>156</v>
      </c>
      <c r="F177" s="24"/>
      <c r="G177" s="23"/>
    </row>
    <row r="178" spans="1:10" ht="45">
      <c r="A178" s="18" t="s">
        <v>1073</v>
      </c>
      <c r="B178" s="82" t="s">
        <v>1072</v>
      </c>
      <c r="C178" s="282" t="s">
        <v>3456</v>
      </c>
      <c r="D178" s="23">
        <v>2</v>
      </c>
      <c r="E178" s="25" t="s">
        <v>178</v>
      </c>
      <c r="F178" s="24"/>
      <c r="G178" s="23"/>
    </row>
    <row r="179" spans="1:10" ht="75">
      <c r="A179" s="18"/>
      <c r="B179" s="82"/>
      <c r="C179" s="81" t="s">
        <v>1070</v>
      </c>
      <c r="D179" s="23">
        <v>2</v>
      </c>
      <c r="E179" s="25" t="s">
        <v>178</v>
      </c>
      <c r="F179" s="24"/>
      <c r="G179" s="23"/>
    </row>
    <row r="180" spans="1:10" ht="63">
      <c r="A180" s="18" t="s">
        <v>1069</v>
      </c>
      <c r="B180" s="80" t="s">
        <v>1068</v>
      </c>
      <c r="C180" s="22" t="s">
        <v>1067</v>
      </c>
      <c r="D180" s="23">
        <v>2</v>
      </c>
      <c r="E180" s="25" t="s">
        <v>404</v>
      </c>
      <c r="F180" s="24"/>
      <c r="G180" s="23"/>
    </row>
    <row r="181" spans="1:10" ht="40.15" customHeight="1">
      <c r="A181" s="320" t="s">
        <v>1066</v>
      </c>
      <c r="B181" s="737" t="s">
        <v>1065</v>
      </c>
      <c r="C181" s="738"/>
      <c r="D181" s="738"/>
      <c r="E181" s="738"/>
      <c r="F181" s="738"/>
      <c r="G181" s="739"/>
      <c r="H181" s="11">
        <f>SUM(D185:D186)</f>
        <v>4</v>
      </c>
      <c r="I181" s="11">
        <f>COUNT(D185:D186)*2</f>
        <v>4</v>
      </c>
    </row>
    <row r="182" spans="1:10" ht="31.5" hidden="1">
      <c r="A182" s="20" t="s">
        <v>1064</v>
      </c>
      <c r="B182" s="76" t="s">
        <v>1063</v>
      </c>
      <c r="C182" s="24"/>
      <c r="D182" s="24"/>
      <c r="E182" s="25"/>
      <c r="F182" s="24"/>
      <c r="G182" s="24"/>
      <c r="J182" s="8"/>
    </row>
    <row r="183" spans="1:10" ht="47.25" hidden="1">
      <c r="A183" s="20" t="s">
        <v>1060</v>
      </c>
      <c r="B183" s="76" t="s">
        <v>1059</v>
      </c>
      <c r="C183" s="24"/>
      <c r="D183" s="24"/>
      <c r="E183" s="25"/>
      <c r="F183" s="24"/>
      <c r="G183" s="24"/>
      <c r="J183" s="8"/>
    </row>
    <row r="184" spans="1:10" ht="47.25" hidden="1">
      <c r="A184" s="20" t="s">
        <v>1057</v>
      </c>
      <c r="B184" s="76" t="s">
        <v>1056</v>
      </c>
      <c r="C184" s="24"/>
      <c r="D184" s="24"/>
      <c r="E184" s="25"/>
      <c r="F184" s="24"/>
      <c r="G184" s="24"/>
      <c r="J184" s="8"/>
    </row>
    <row r="185" spans="1:10" ht="47.25">
      <c r="A185" s="18" t="s">
        <v>1052</v>
      </c>
      <c r="B185" s="76" t="s">
        <v>1051</v>
      </c>
      <c r="C185" s="24" t="s">
        <v>3455</v>
      </c>
      <c r="D185" s="23">
        <v>2</v>
      </c>
      <c r="E185" s="25" t="s">
        <v>106</v>
      </c>
      <c r="F185" s="24"/>
      <c r="G185" s="23"/>
    </row>
    <row r="186" spans="1:10" ht="31.5">
      <c r="A186" s="18" t="s">
        <v>1038</v>
      </c>
      <c r="B186" s="76" t="s">
        <v>1037</v>
      </c>
      <c r="C186" s="24" t="s">
        <v>2793</v>
      </c>
      <c r="D186" s="23">
        <v>2</v>
      </c>
      <c r="E186" s="25" t="s">
        <v>106</v>
      </c>
      <c r="F186" s="24"/>
      <c r="G186" s="23"/>
    </row>
    <row r="187" spans="1:10" ht="40.15" customHeight="1">
      <c r="A187" s="320" t="s">
        <v>1023</v>
      </c>
      <c r="B187" s="879" t="s">
        <v>1022</v>
      </c>
      <c r="C187" s="880"/>
      <c r="D187" s="880"/>
      <c r="E187" s="880"/>
      <c r="F187" s="880"/>
      <c r="G187" s="881"/>
      <c r="H187" s="11">
        <f>SUM(D188:D207)</f>
        <v>36</v>
      </c>
      <c r="I187" s="11">
        <f>COUNT(D188:D207)*2</f>
        <v>36</v>
      </c>
    </row>
    <row r="188" spans="1:10" ht="31.5">
      <c r="A188" s="18" t="s">
        <v>1021</v>
      </c>
      <c r="B188" s="76" t="s">
        <v>1020</v>
      </c>
      <c r="C188" s="21" t="s">
        <v>3448</v>
      </c>
      <c r="D188" s="15">
        <v>2</v>
      </c>
      <c r="E188" s="13" t="s">
        <v>178</v>
      </c>
      <c r="F188" s="12" t="s">
        <v>3430</v>
      </c>
      <c r="G188" s="23"/>
    </row>
    <row r="189" spans="1:10" ht="15.75">
      <c r="A189" s="18"/>
      <c r="B189" s="76"/>
      <c r="C189" s="12" t="s">
        <v>3447</v>
      </c>
      <c r="D189" s="15">
        <v>2</v>
      </c>
      <c r="E189" s="13" t="s">
        <v>178</v>
      </c>
      <c r="F189" s="12" t="s">
        <v>3430</v>
      </c>
      <c r="G189" s="23"/>
    </row>
    <row r="190" spans="1:10" ht="15.75">
      <c r="A190" s="18"/>
      <c r="B190" s="76"/>
      <c r="C190" s="12" t="s">
        <v>3446</v>
      </c>
      <c r="D190" s="15">
        <v>2</v>
      </c>
      <c r="E190" s="13" t="s">
        <v>178</v>
      </c>
      <c r="F190" s="12" t="s">
        <v>3430</v>
      </c>
      <c r="G190" s="23"/>
    </row>
    <row r="191" spans="1:10" ht="15.75">
      <c r="A191" s="18"/>
      <c r="B191" s="76"/>
      <c r="C191" s="12" t="s">
        <v>1622</v>
      </c>
      <c r="D191" s="15">
        <v>2</v>
      </c>
      <c r="E191" s="13" t="s">
        <v>178</v>
      </c>
      <c r="F191" s="12" t="s">
        <v>3430</v>
      </c>
      <c r="G191" s="23"/>
    </row>
    <row r="192" spans="1:10" ht="15.75">
      <c r="A192" s="18"/>
      <c r="B192" s="76"/>
      <c r="C192" s="12" t="s">
        <v>3445</v>
      </c>
      <c r="D192" s="15">
        <v>2</v>
      </c>
      <c r="E192" s="13" t="s">
        <v>178</v>
      </c>
      <c r="F192" s="12" t="s">
        <v>3430</v>
      </c>
      <c r="G192" s="23"/>
    </row>
    <row r="193" spans="1:10" ht="30">
      <c r="A193" s="18"/>
      <c r="B193" s="76"/>
      <c r="C193" s="21" t="s">
        <v>3444</v>
      </c>
      <c r="D193" s="15">
        <v>2</v>
      </c>
      <c r="E193" s="13" t="s">
        <v>178</v>
      </c>
      <c r="F193" s="12" t="s">
        <v>3430</v>
      </c>
      <c r="G193" s="23"/>
    </row>
    <row r="194" spans="1:10" ht="15.75">
      <c r="A194" s="18"/>
      <c r="B194" s="76"/>
      <c r="C194" s="12" t="s">
        <v>3443</v>
      </c>
      <c r="D194" s="15">
        <v>2</v>
      </c>
      <c r="E194" s="13" t="s">
        <v>178</v>
      </c>
      <c r="F194" s="12" t="s">
        <v>3430</v>
      </c>
      <c r="G194" s="23"/>
    </row>
    <row r="195" spans="1:10" ht="15.75">
      <c r="A195" s="18"/>
      <c r="B195" s="76"/>
      <c r="C195" s="12" t="s">
        <v>3442</v>
      </c>
      <c r="D195" s="15">
        <v>2</v>
      </c>
      <c r="E195" s="13" t="s">
        <v>178</v>
      </c>
      <c r="F195" s="12" t="s">
        <v>3430</v>
      </c>
      <c r="G195" s="23"/>
    </row>
    <row r="196" spans="1:10" ht="30">
      <c r="A196" s="18"/>
      <c r="B196" s="76"/>
      <c r="C196" s="21" t="s">
        <v>3441</v>
      </c>
      <c r="D196" s="15">
        <v>2</v>
      </c>
      <c r="E196" s="13" t="s">
        <v>178</v>
      </c>
      <c r="F196" s="12" t="s">
        <v>3430</v>
      </c>
      <c r="G196" s="23"/>
    </row>
    <row r="197" spans="1:10" ht="30">
      <c r="A197" s="18"/>
      <c r="B197" s="76"/>
      <c r="C197" s="21" t="s">
        <v>3440</v>
      </c>
      <c r="D197" s="15">
        <v>2</v>
      </c>
      <c r="E197" s="13" t="s">
        <v>178</v>
      </c>
      <c r="F197" s="12" t="s">
        <v>3430</v>
      </c>
      <c r="G197" s="23"/>
    </row>
    <row r="198" spans="1:10" ht="45">
      <c r="A198" s="18"/>
      <c r="B198" s="76"/>
      <c r="C198" s="21" t="s">
        <v>3439</v>
      </c>
      <c r="D198" s="15">
        <v>2</v>
      </c>
      <c r="E198" s="13" t="s">
        <v>178</v>
      </c>
      <c r="F198" s="12" t="s">
        <v>3430</v>
      </c>
      <c r="G198" s="23"/>
    </row>
    <row r="199" spans="1:10" ht="30">
      <c r="A199" s="18"/>
      <c r="B199" s="76"/>
      <c r="C199" s="21" t="s">
        <v>3438</v>
      </c>
      <c r="D199" s="15">
        <v>2</v>
      </c>
      <c r="E199" s="13" t="s">
        <v>178</v>
      </c>
      <c r="F199" s="12" t="s">
        <v>3430</v>
      </c>
      <c r="G199" s="23"/>
    </row>
    <row r="200" spans="1:10" ht="30">
      <c r="A200" s="18"/>
      <c r="B200" s="76"/>
      <c r="C200" s="21" t="s">
        <v>3437</v>
      </c>
      <c r="D200" s="15">
        <v>2</v>
      </c>
      <c r="E200" s="13" t="s">
        <v>178</v>
      </c>
      <c r="F200" s="12" t="s">
        <v>3430</v>
      </c>
      <c r="G200" s="23"/>
    </row>
    <row r="201" spans="1:10" ht="30" hidden="1">
      <c r="A201" s="20"/>
      <c r="B201" s="76"/>
      <c r="C201" s="21" t="s">
        <v>3436</v>
      </c>
      <c r="D201" s="15"/>
      <c r="E201" s="13" t="s">
        <v>178</v>
      </c>
      <c r="F201" s="12" t="s">
        <v>3430</v>
      </c>
      <c r="G201" s="23"/>
      <c r="J201" s="8"/>
    </row>
    <row r="202" spans="1:10" ht="15.75" hidden="1">
      <c r="A202" s="20"/>
      <c r="B202" s="76"/>
      <c r="C202" s="21" t="s">
        <v>3435</v>
      </c>
      <c r="D202" s="15"/>
      <c r="E202" s="13" t="s">
        <v>178</v>
      </c>
      <c r="F202" s="12" t="s">
        <v>3430</v>
      </c>
      <c r="G202" s="23"/>
      <c r="J202" s="8"/>
    </row>
    <row r="203" spans="1:10" ht="15.75">
      <c r="A203" s="18"/>
      <c r="B203" s="76"/>
      <c r="C203" s="21" t="s">
        <v>3434</v>
      </c>
      <c r="D203" s="15">
        <v>2</v>
      </c>
      <c r="E203" s="13" t="s">
        <v>178</v>
      </c>
      <c r="F203" s="12" t="s">
        <v>3430</v>
      </c>
      <c r="G203" s="23"/>
    </row>
    <row r="204" spans="1:10" ht="15.75">
      <c r="A204" s="18"/>
      <c r="B204" s="76"/>
      <c r="C204" s="21" t="s">
        <v>3433</v>
      </c>
      <c r="D204" s="15">
        <v>2</v>
      </c>
      <c r="E204" s="13" t="s">
        <v>178</v>
      </c>
      <c r="F204" s="12" t="s">
        <v>3430</v>
      </c>
      <c r="G204" s="23"/>
    </row>
    <row r="205" spans="1:10" ht="15.75">
      <c r="A205" s="18"/>
      <c r="B205" s="76"/>
      <c r="C205" s="21" t="s">
        <v>3432</v>
      </c>
      <c r="D205" s="15">
        <v>2</v>
      </c>
      <c r="E205" s="13" t="s">
        <v>178</v>
      </c>
      <c r="F205" s="12" t="s">
        <v>3430</v>
      </c>
      <c r="G205" s="23"/>
    </row>
    <row r="206" spans="1:10" ht="30">
      <c r="A206" s="18"/>
      <c r="B206" s="76"/>
      <c r="C206" s="21" t="s">
        <v>3431</v>
      </c>
      <c r="D206" s="15">
        <v>2</v>
      </c>
      <c r="E206" s="13" t="s">
        <v>178</v>
      </c>
      <c r="F206" s="12" t="s">
        <v>3430</v>
      </c>
      <c r="G206" s="23"/>
    </row>
    <row r="207" spans="1:10" ht="31.5">
      <c r="A207" s="18" t="s">
        <v>1016</v>
      </c>
      <c r="B207" s="76" t="s">
        <v>1015</v>
      </c>
      <c r="C207" s="206" t="s">
        <v>3429</v>
      </c>
      <c r="D207" s="58">
        <v>2</v>
      </c>
      <c r="E207" s="13" t="s">
        <v>178</v>
      </c>
      <c r="F207" s="12" t="s">
        <v>3428</v>
      </c>
      <c r="G207" s="23"/>
    </row>
    <row r="208" spans="1:10" ht="47.25" hidden="1">
      <c r="A208" s="20" t="s">
        <v>1011</v>
      </c>
      <c r="B208" s="78" t="s">
        <v>1010</v>
      </c>
      <c r="C208" s="24"/>
      <c r="D208" s="24"/>
      <c r="E208" s="25"/>
      <c r="F208" s="24"/>
      <c r="G208" s="24"/>
      <c r="J208" s="8"/>
    </row>
    <row r="209" spans="1:10" ht="40.15" customHeight="1">
      <c r="A209" s="320" t="s">
        <v>1007</v>
      </c>
      <c r="B209" s="879" t="s">
        <v>1006</v>
      </c>
      <c r="C209" s="880"/>
      <c r="D209" s="880"/>
      <c r="E209" s="880"/>
      <c r="F209" s="880"/>
      <c r="G209" s="881"/>
      <c r="H209" s="11">
        <f>SUM(D214:D216)</f>
        <v>4</v>
      </c>
      <c r="I209" s="11">
        <f>COUNT(D214:D216)*2</f>
        <v>4</v>
      </c>
    </row>
    <row r="210" spans="1:10" ht="47.25" hidden="1">
      <c r="A210" s="20" t="s">
        <v>1005</v>
      </c>
      <c r="B210" s="76" t="s">
        <v>1004</v>
      </c>
      <c r="C210" s="24"/>
      <c r="D210" s="24"/>
      <c r="E210" s="25"/>
      <c r="F210" s="24"/>
      <c r="G210" s="24"/>
      <c r="J210" s="8"/>
    </row>
    <row r="211" spans="1:10" ht="63" hidden="1">
      <c r="A211" s="20" t="s">
        <v>1001</v>
      </c>
      <c r="B211" s="76" t="s">
        <v>1000</v>
      </c>
      <c r="C211" s="24"/>
      <c r="D211" s="24"/>
      <c r="E211" s="25"/>
      <c r="F211" s="24"/>
      <c r="G211" s="24"/>
      <c r="J211" s="8"/>
    </row>
    <row r="212" spans="1:10" ht="63" hidden="1">
      <c r="A212" s="20" t="s">
        <v>989</v>
      </c>
      <c r="B212" s="76" t="s">
        <v>988</v>
      </c>
      <c r="C212" s="24"/>
      <c r="D212" s="24"/>
      <c r="E212" s="25"/>
      <c r="F212" s="24"/>
      <c r="G212" s="24"/>
      <c r="J212" s="8"/>
    </row>
    <row r="213" spans="1:10" ht="63" hidden="1">
      <c r="A213" s="20" t="s">
        <v>985</v>
      </c>
      <c r="B213" s="77" t="s">
        <v>984</v>
      </c>
      <c r="C213" s="245"/>
      <c r="D213" s="245"/>
      <c r="E213" s="246"/>
      <c r="F213" s="245"/>
      <c r="G213" s="24"/>
      <c r="J213" s="8"/>
    </row>
    <row r="214" spans="1:10" ht="45" hidden="1">
      <c r="A214" s="20" t="s">
        <v>983</v>
      </c>
      <c r="B214" s="76" t="s">
        <v>982</v>
      </c>
      <c r="C214" s="55" t="s">
        <v>3427</v>
      </c>
      <c r="D214" s="15"/>
      <c r="E214" s="13" t="s">
        <v>156</v>
      </c>
      <c r="F214" s="224" t="s">
        <v>3426</v>
      </c>
      <c r="G214" s="23"/>
      <c r="J214" s="8"/>
    </row>
    <row r="215" spans="1:10" ht="45">
      <c r="A215" s="18" t="s">
        <v>979</v>
      </c>
      <c r="B215" s="77" t="s">
        <v>978</v>
      </c>
      <c r="C215" s="30" t="s">
        <v>977</v>
      </c>
      <c r="D215" s="23">
        <v>2</v>
      </c>
      <c r="E215" s="13" t="s">
        <v>156</v>
      </c>
      <c r="F215" s="22" t="s">
        <v>976</v>
      </c>
      <c r="G215" s="23"/>
    </row>
    <row r="216" spans="1:10" ht="47.25">
      <c r="A216" s="18" t="s">
        <v>973</v>
      </c>
      <c r="B216" s="76" t="s">
        <v>972</v>
      </c>
      <c r="C216" s="21" t="s">
        <v>3425</v>
      </c>
      <c r="D216" s="15">
        <v>2</v>
      </c>
      <c r="E216" s="13" t="s">
        <v>156</v>
      </c>
      <c r="F216" s="21" t="s">
        <v>3424</v>
      </c>
      <c r="G216" s="23"/>
    </row>
    <row r="217" spans="1:10" ht="15.75">
      <c r="A217" s="482" t="s">
        <v>5073</v>
      </c>
      <c r="B217" s="753" t="s">
        <v>5074</v>
      </c>
      <c r="C217" s="754"/>
      <c r="D217" s="754"/>
      <c r="E217" s="754"/>
      <c r="F217" s="754"/>
      <c r="G217" s="760"/>
      <c r="H217" s="11">
        <f>SUM(D218:D232)</f>
        <v>16</v>
      </c>
      <c r="I217" s="11">
        <f>COUNT(D218:D232)*2</f>
        <v>16</v>
      </c>
    </row>
    <row r="218" spans="1:10" ht="150">
      <c r="A218" s="482" t="s">
        <v>5075</v>
      </c>
      <c r="B218" s="29" t="s">
        <v>5076</v>
      </c>
      <c r="C218" s="29" t="s">
        <v>5077</v>
      </c>
      <c r="D218" s="668">
        <v>2</v>
      </c>
      <c r="E218" s="25"/>
      <c r="F218" s="29" t="s">
        <v>5078</v>
      </c>
      <c r="G218" s="606"/>
    </row>
    <row r="219" spans="1:10" ht="105">
      <c r="A219" s="482" t="s">
        <v>5079</v>
      </c>
      <c r="B219" s="29" t="s">
        <v>5080</v>
      </c>
      <c r="C219" s="29" t="s">
        <v>5081</v>
      </c>
      <c r="D219" s="669">
        <v>2</v>
      </c>
      <c r="E219" s="25"/>
      <c r="F219" s="29" t="s">
        <v>5082</v>
      </c>
      <c r="G219" s="606"/>
    </row>
    <row r="220" spans="1:10" ht="90" hidden="1">
      <c r="A220" s="616" t="s">
        <v>5083</v>
      </c>
      <c r="B220" s="21" t="s">
        <v>5084</v>
      </c>
      <c r="C220" s="21" t="s">
        <v>5085</v>
      </c>
      <c r="D220" s="614"/>
      <c r="E220" s="24"/>
      <c r="F220" s="21" t="s">
        <v>5086</v>
      </c>
      <c r="G220" s="608"/>
      <c r="H220" s="509"/>
      <c r="I220" s="509"/>
    </row>
    <row r="221" spans="1:10" ht="135" hidden="1">
      <c r="A221" s="616" t="s">
        <v>5087</v>
      </c>
      <c r="B221" s="21" t="s">
        <v>5088</v>
      </c>
      <c r="C221" s="21" t="s">
        <v>5089</v>
      </c>
      <c r="D221" s="614"/>
      <c r="E221" s="24"/>
      <c r="F221" s="21" t="s">
        <v>5090</v>
      </c>
      <c r="G221" s="608"/>
      <c r="H221" s="509"/>
      <c r="I221" s="509"/>
    </row>
    <row r="222" spans="1:10" ht="105" hidden="1">
      <c r="A222" s="616" t="s">
        <v>5091</v>
      </c>
      <c r="B222" s="619" t="s">
        <v>5092</v>
      </c>
      <c r="C222" s="619" t="s">
        <v>5093</v>
      </c>
      <c r="D222" s="614"/>
      <c r="E222" s="24"/>
      <c r="F222" s="21" t="s">
        <v>5094</v>
      </c>
      <c r="G222" s="608"/>
      <c r="H222" s="509"/>
      <c r="I222" s="509"/>
    </row>
    <row r="223" spans="1:10" ht="150" hidden="1">
      <c r="A223" s="616" t="s">
        <v>5095</v>
      </c>
      <c r="B223" s="21" t="s">
        <v>5096</v>
      </c>
      <c r="C223" s="21" t="s">
        <v>5097</v>
      </c>
      <c r="D223" s="614"/>
      <c r="E223" s="24"/>
      <c r="F223" s="21" t="s">
        <v>5098</v>
      </c>
      <c r="G223" s="608"/>
      <c r="H223" s="509"/>
      <c r="I223" s="509"/>
    </row>
    <row r="224" spans="1:10" ht="225" hidden="1">
      <c r="A224" s="616" t="s">
        <v>5099</v>
      </c>
      <c r="B224" s="21" t="s">
        <v>5100</v>
      </c>
      <c r="C224" s="21" t="s">
        <v>5101</v>
      </c>
      <c r="D224" s="614"/>
      <c r="E224" s="24"/>
      <c r="F224" s="21" t="s">
        <v>5102</v>
      </c>
      <c r="G224" s="608"/>
      <c r="H224" s="509"/>
      <c r="I224" s="509"/>
    </row>
    <row r="225" spans="1:10" ht="180" hidden="1">
      <c r="A225" s="616" t="s">
        <v>5103</v>
      </c>
      <c r="B225" s="21" t="s">
        <v>5104</v>
      </c>
      <c r="C225" s="21" t="s">
        <v>5105</v>
      </c>
      <c r="D225" s="614"/>
      <c r="E225" s="24"/>
      <c r="F225" s="21" t="s">
        <v>5106</v>
      </c>
      <c r="G225" s="620"/>
      <c r="H225" s="509"/>
      <c r="I225" s="509"/>
    </row>
    <row r="226" spans="1:10" ht="45">
      <c r="A226" s="18" t="s">
        <v>5107</v>
      </c>
      <c r="B226" s="29" t="s">
        <v>5108</v>
      </c>
      <c r="C226" s="29" t="s">
        <v>3454</v>
      </c>
      <c r="D226" s="680">
        <v>2</v>
      </c>
      <c r="E226" s="25" t="s">
        <v>106</v>
      </c>
      <c r="F226" s="29"/>
      <c r="G226" s="23"/>
    </row>
    <row r="227" spans="1:10" ht="30">
      <c r="A227" s="18"/>
      <c r="B227" s="28"/>
      <c r="C227" s="29" t="s">
        <v>3453</v>
      </c>
      <c r="D227" s="680">
        <v>2</v>
      </c>
      <c r="E227" s="25" t="s">
        <v>106</v>
      </c>
      <c r="F227" s="29"/>
      <c r="G227" s="23"/>
    </row>
    <row r="228" spans="1:10" ht="15.75">
      <c r="A228" s="18"/>
      <c r="B228" s="28"/>
      <c r="C228" s="22" t="s">
        <v>3452</v>
      </c>
      <c r="D228" s="515">
        <v>2</v>
      </c>
      <c r="E228" s="25" t="s">
        <v>106</v>
      </c>
      <c r="F228" s="29"/>
      <c r="G228" s="23"/>
    </row>
    <row r="229" spans="1:10" ht="15.75">
      <c r="A229" s="18"/>
      <c r="B229" s="28"/>
      <c r="C229" s="29" t="s">
        <v>3451</v>
      </c>
      <c r="D229" s="515">
        <v>2</v>
      </c>
      <c r="E229" s="25" t="s">
        <v>106</v>
      </c>
      <c r="F229" s="29"/>
      <c r="G229" s="23"/>
    </row>
    <row r="230" spans="1:10" ht="135">
      <c r="A230" s="482" t="s">
        <v>5109</v>
      </c>
      <c r="B230" s="29" t="s">
        <v>5110</v>
      </c>
      <c r="C230" s="22" t="s">
        <v>3450</v>
      </c>
      <c r="D230" s="515">
        <v>2</v>
      </c>
      <c r="E230" s="25" t="s">
        <v>106</v>
      </c>
      <c r="F230" s="29" t="s">
        <v>5111</v>
      </c>
      <c r="G230" s="23"/>
    </row>
    <row r="231" spans="1:10" ht="135">
      <c r="A231" s="18"/>
      <c r="B231" s="91"/>
      <c r="C231" s="22" t="s">
        <v>3449</v>
      </c>
      <c r="D231" s="515">
        <v>2</v>
      </c>
      <c r="E231" s="25" t="s">
        <v>106</v>
      </c>
      <c r="F231" s="29" t="s">
        <v>5111</v>
      </c>
      <c r="G231" s="23"/>
    </row>
    <row r="232" spans="1:10" ht="120" hidden="1">
      <c r="A232" s="616" t="s">
        <v>5112</v>
      </c>
      <c r="B232" s="21" t="s">
        <v>5113</v>
      </c>
      <c r="C232" s="21" t="s">
        <v>5114</v>
      </c>
      <c r="D232" s="614"/>
      <c r="E232" s="24"/>
      <c r="F232" s="21" t="s">
        <v>5115</v>
      </c>
      <c r="G232" s="23"/>
      <c r="H232" s="509"/>
      <c r="I232" s="509"/>
    </row>
    <row r="233" spans="1:10" ht="21">
      <c r="A233" s="111"/>
      <c r="B233" s="735" t="s">
        <v>966</v>
      </c>
      <c r="C233" s="736"/>
      <c r="D233" s="736"/>
      <c r="E233" s="736"/>
      <c r="F233" s="736"/>
      <c r="G233" s="736"/>
      <c r="H233" s="11">
        <f>H234+H239+H279+H286+H297+H316+H320+H325</f>
        <v>112</v>
      </c>
      <c r="I233" s="11">
        <f>I234+I239+I279+I286+I297+I316+I320+I325</f>
        <v>112</v>
      </c>
    </row>
    <row r="234" spans="1:10" ht="40.15" customHeight="1">
      <c r="A234" s="322" t="s">
        <v>965</v>
      </c>
      <c r="B234" s="879" t="s">
        <v>964</v>
      </c>
      <c r="C234" s="880"/>
      <c r="D234" s="880"/>
      <c r="E234" s="880"/>
      <c r="F234" s="880"/>
      <c r="G234" s="881"/>
      <c r="H234" s="11">
        <f>SUM(D235:D238)</f>
        <v>6</v>
      </c>
      <c r="I234" s="11">
        <f>COUNT(D235:D238)*2</f>
        <v>6</v>
      </c>
    </row>
    <row r="235" spans="1:10" ht="45">
      <c r="A235" s="18" t="s">
        <v>963</v>
      </c>
      <c r="B235" s="67" t="s">
        <v>962</v>
      </c>
      <c r="C235" s="22" t="s">
        <v>961</v>
      </c>
      <c r="D235" s="23">
        <v>2</v>
      </c>
      <c r="E235" s="25" t="s">
        <v>106</v>
      </c>
      <c r="F235" s="24"/>
      <c r="G235" s="23"/>
    </row>
    <row r="236" spans="1:10" ht="60">
      <c r="A236" s="18"/>
      <c r="B236" s="67"/>
      <c r="C236" s="29" t="s">
        <v>960</v>
      </c>
      <c r="D236" s="23">
        <v>2</v>
      </c>
      <c r="E236" s="25" t="s">
        <v>106</v>
      </c>
      <c r="F236" s="16" t="s">
        <v>3423</v>
      </c>
      <c r="G236" s="23"/>
    </row>
    <row r="237" spans="1:10" ht="47.25">
      <c r="A237" s="18" t="s">
        <v>959</v>
      </c>
      <c r="B237" s="41" t="s">
        <v>958</v>
      </c>
      <c r="C237" s="22" t="s">
        <v>957</v>
      </c>
      <c r="D237" s="23">
        <v>2</v>
      </c>
      <c r="E237" s="25" t="s">
        <v>956</v>
      </c>
      <c r="F237" s="16" t="s">
        <v>3422</v>
      </c>
      <c r="G237" s="23"/>
    </row>
    <row r="238" spans="1:10" ht="47.25" hidden="1">
      <c r="A238" s="20" t="s">
        <v>954</v>
      </c>
      <c r="B238" s="41" t="s">
        <v>953</v>
      </c>
      <c r="C238" s="16" t="s">
        <v>3421</v>
      </c>
      <c r="D238" s="23"/>
      <c r="E238" s="25" t="s">
        <v>223</v>
      </c>
      <c r="F238" s="24"/>
      <c r="G238" s="23"/>
      <c r="J238" s="8"/>
    </row>
    <row r="239" spans="1:10" ht="40.15" customHeight="1">
      <c r="A239" s="322" t="s">
        <v>952</v>
      </c>
      <c r="B239" s="879" t="s">
        <v>951</v>
      </c>
      <c r="C239" s="880"/>
      <c r="D239" s="880"/>
      <c r="E239" s="880"/>
      <c r="F239" s="880"/>
      <c r="G239" s="881"/>
      <c r="H239" s="11">
        <f>SUM(D240:D278)</f>
        <v>62</v>
      </c>
      <c r="I239" s="11">
        <f>COUNT(D240:D278)*2</f>
        <v>62</v>
      </c>
    </row>
    <row r="240" spans="1:10" ht="60">
      <c r="A240" s="18" t="s">
        <v>950</v>
      </c>
      <c r="B240" s="41" t="s">
        <v>949</v>
      </c>
      <c r="C240" s="31" t="s">
        <v>3420</v>
      </c>
      <c r="D240" s="23">
        <v>2</v>
      </c>
      <c r="E240" s="25" t="s">
        <v>120</v>
      </c>
      <c r="F240" s="24"/>
      <c r="G240" s="23"/>
    </row>
    <row r="241" spans="1:7" ht="60">
      <c r="A241" s="18"/>
      <c r="B241" s="41"/>
      <c r="C241" s="21" t="s">
        <v>3419</v>
      </c>
      <c r="D241" s="23">
        <v>2</v>
      </c>
      <c r="E241" s="25" t="s">
        <v>120</v>
      </c>
      <c r="F241" s="24"/>
      <c r="G241" s="23"/>
    </row>
    <row r="242" spans="1:7" ht="45">
      <c r="A242" s="18"/>
      <c r="B242" s="41"/>
      <c r="C242" s="21" t="s">
        <v>3418</v>
      </c>
      <c r="D242" s="23">
        <v>2</v>
      </c>
      <c r="E242" s="25" t="s">
        <v>120</v>
      </c>
      <c r="F242" s="24"/>
      <c r="G242" s="23"/>
    </row>
    <row r="243" spans="1:7" ht="60">
      <c r="A243" s="18" t="s">
        <v>946</v>
      </c>
      <c r="B243" s="67" t="s">
        <v>945</v>
      </c>
      <c r="C243" s="16" t="s">
        <v>3417</v>
      </c>
      <c r="D243" s="23">
        <v>2</v>
      </c>
      <c r="E243" s="25" t="s">
        <v>120</v>
      </c>
      <c r="F243" s="24"/>
      <c r="G243" s="23"/>
    </row>
    <row r="244" spans="1:7" ht="45">
      <c r="A244" s="18"/>
      <c r="B244" s="67"/>
      <c r="C244" s="21" t="s">
        <v>3416</v>
      </c>
      <c r="D244" s="23">
        <v>2</v>
      </c>
      <c r="E244" s="25" t="s">
        <v>120</v>
      </c>
      <c r="F244" s="24"/>
      <c r="G244" s="23"/>
    </row>
    <row r="245" spans="1:7" ht="45">
      <c r="A245" s="18" t="s">
        <v>944</v>
      </c>
      <c r="B245" s="41" t="s">
        <v>943</v>
      </c>
      <c r="C245" s="21" t="s">
        <v>3415</v>
      </c>
      <c r="D245" s="15">
        <v>2</v>
      </c>
      <c r="E245" s="13" t="s">
        <v>156</v>
      </c>
      <c r="F245" s="12"/>
      <c r="G245" s="23"/>
    </row>
    <row r="246" spans="1:7" ht="60">
      <c r="A246" s="18"/>
      <c r="B246" s="41"/>
      <c r="C246" s="21" t="s">
        <v>3414</v>
      </c>
      <c r="D246" s="15">
        <v>2</v>
      </c>
      <c r="E246" s="13" t="s">
        <v>156</v>
      </c>
      <c r="F246" s="21" t="s">
        <v>3413</v>
      </c>
      <c r="G246" s="23"/>
    </row>
    <row r="247" spans="1:7" ht="45">
      <c r="A247" s="18"/>
      <c r="B247" s="41"/>
      <c r="C247" s="21" t="s">
        <v>3412</v>
      </c>
      <c r="D247" s="15">
        <v>2</v>
      </c>
      <c r="E247" s="13" t="s">
        <v>156</v>
      </c>
      <c r="F247" s="21"/>
      <c r="G247" s="23"/>
    </row>
    <row r="248" spans="1:7" ht="30">
      <c r="A248" s="18"/>
      <c r="B248" s="41"/>
      <c r="C248" s="21" t="s">
        <v>3411</v>
      </c>
      <c r="D248" s="15">
        <v>2</v>
      </c>
      <c r="E248" s="13" t="s">
        <v>156</v>
      </c>
      <c r="F248" s="21"/>
      <c r="G248" s="23"/>
    </row>
    <row r="249" spans="1:7" ht="30">
      <c r="A249" s="18"/>
      <c r="B249" s="41"/>
      <c r="C249" s="21" t="s">
        <v>3410</v>
      </c>
      <c r="D249" s="15">
        <v>2</v>
      </c>
      <c r="E249" s="13" t="s">
        <v>156</v>
      </c>
      <c r="F249" s="21"/>
      <c r="G249" s="23"/>
    </row>
    <row r="250" spans="1:7" ht="60">
      <c r="A250" s="18"/>
      <c r="B250" s="41"/>
      <c r="C250" s="21" t="s">
        <v>3409</v>
      </c>
      <c r="D250" s="15">
        <v>2</v>
      </c>
      <c r="E250" s="13" t="s">
        <v>156</v>
      </c>
      <c r="F250" s="12"/>
      <c r="G250" s="23"/>
    </row>
    <row r="251" spans="1:7" ht="30">
      <c r="A251" s="18"/>
      <c r="B251" s="41"/>
      <c r="C251" s="21" t="s">
        <v>3408</v>
      </c>
      <c r="D251" s="15">
        <v>2</v>
      </c>
      <c r="E251" s="13" t="s">
        <v>156</v>
      </c>
      <c r="F251" s="12"/>
      <c r="G251" s="23"/>
    </row>
    <row r="252" spans="1:7" ht="45">
      <c r="A252" s="18"/>
      <c r="B252" s="41"/>
      <c r="C252" s="21" t="s">
        <v>3407</v>
      </c>
      <c r="D252" s="15">
        <v>2</v>
      </c>
      <c r="E252" s="13" t="s">
        <v>223</v>
      </c>
      <c r="F252" s="21"/>
      <c r="G252" s="23"/>
    </row>
    <row r="253" spans="1:7" ht="60">
      <c r="A253" s="18"/>
      <c r="B253" s="41"/>
      <c r="C253" s="21" t="s">
        <v>3406</v>
      </c>
      <c r="D253" s="15">
        <v>2</v>
      </c>
      <c r="E253" s="13" t="s">
        <v>178</v>
      </c>
      <c r="F253" s="21" t="s">
        <v>3405</v>
      </c>
      <c r="G253" s="23"/>
    </row>
    <row r="254" spans="1:7" ht="30">
      <c r="A254" s="18"/>
      <c r="B254" s="41"/>
      <c r="C254" s="21" t="s">
        <v>3404</v>
      </c>
      <c r="D254" s="15">
        <v>2</v>
      </c>
      <c r="E254" s="13" t="s">
        <v>156</v>
      </c>
      <c r="F254" s="21" t="s">
        <v>3403</v>
      </c>
      <c r="G254" s="23"/>
    </row>
    <row r="255" spans="1:7" ht="31.5">
      <c r="A255" s="18" t="s">
        <v>940</v>
      </c>
      <c r="B255" s="41" t="s">
        <v>939</v>
      </c>
      <c r="C255" s="21" t="s">
        <v>3402</v>
      </c>
      <c r="D255" s="23">
        <v>2</v>
      </c>
      <c r="E255" s="25" t="s">
        <v>120</v>
      </c>
      <c r="F255" s="24"/>
      <c r="G255" s="23"/>
    </row>
    <row r="256" spans="1:7" ht="30">
      <c r="A256" s="18"/>
      <c r="B256" s="41"/>
      <c r="C256" s="21" t="s">
        <v>3401</v>
      </c>
      <c r="D256" s="23">
        <v>2</v>
      </c>
      <c r="E256" s="25" t="s">
        <v>120</v>
      </c>
      <c r="F256" s="24"/>
      <c r="G256" s="23"/>
    </row>
    <row r="257" spans="1:10" ht="60">
      <c r="A257" s="18"/>
      <c r="B257" s="41"/>
      <c r="C257" s="21" t="s">
        <v>3400</v>
      </c>
      <c r="D257" s="23">
        <v>2</v>
      </c>
      <c r="E257" s="25" t="s">
        <v>120</v>
      </c>
      <c r="F257" s="24"/>
      <c r="G257" s="23"/>
    </row>
    <row r="258" spans="1:10" ht="45">
      <c r="A258" s="18"/>
      <c r="B258" s="41"/>
      <c r="C258" s="35" t="s">
        <v>3399</v>
      </c>
      <c r="D258" s="23">
        <v>2</v>
      </c>
      <c r="E258" s="25" t="s">
        <v>120</v>
      </c>
      <c r="F258" s="24"/>
      <c r="G258" s="23"/>
    </row>
    <row r="259" spans="1:10" ht="47.25">
      <c r="A259" s="18" t="s">
        <v>935</v>
      </c>
      <c r="B259" s="67" t="s">
        <v>934</v>
      </c>
      <c r="C259" s="16" t="s">
        <v>3398</v>
      </c>
      <c r="D259" s="23">
        <v>2</v>
      </c>
      <c r="E259" s="25" t="s">
        <v>120</v>
      </c>
      <c r="F259" s="24"/>
      <c r="G259" s="23"/>
    </row>
    <row r="260" spans="1:10" ht="15.75">
      <c r="A260" s="18"/>
      <c r="B260" s="67"/>
      <c r="C260" s="16" t="s">
        <v>3397</v>
      </c>
      <c r="D260" s="23">
        <v>2</v>
      </c>
      <c r="E260" s="25" t="s">
        <v>1225</v>
      </c>
      <c r="F260" s="24"/>
      <c r="G260" s="23"/>
    </row>
    <row r="261" spans="1:10" ht="30">
      <c r="A261" s="18"/>
      <c r="B261" s="67"/>
      <c r="C261" s="16" t="s">
        <v>3396</v>
      </c>
      <c r="D261" s="23">
        <v>2</v>
      </c>
      <c r="E261" s="25" t="s">
        <v>156</v>
      </c>
      <c r="F261" s="24"/>
      <c r="G261" s="23"/>
    </row>
    <row r="262" spans="1:10" ht="60">
      <c r="A262" s="18"/>
      <c r="B262" s="67"/>
      <c r="C262" s="279" t="s">
        <v>3395</v>
      </c>
      <c r="D262" s="36">
        <v>2</v>
      </c>
      <c r="E262" s="281" t="s">
        <v>1225</v>
      </c>
      <c r="F262" s="281"/>
      <c r="G262" s="280"/>
    </row>
    <row r="263" spans="1:10" ht="30">
      <c r="A263" s="18"/>
      <c r="B263" s="67"/>
      <c r="C263" s="279" t="s">
        <v>3394</v>
      </c>
      <c r="D263" s="156">
        <v>2</v>
      </c>
      <c r="E263" s="54" t="s">
        <v>49</v>
      </c>
      <c r="F263" s="54"/>
      <c r="G263" s="278"/>
    </row>
    <row r="264" spans="1:10" ht="30">
      <c r="A264" s="18"/>
      <c r="B264" s="67"/>
      <c r="C264" s="200" t="s">
        <v>3393</v>
      </c>
      <c r="D264" s="277">
        <v>2</v>
      </c>
      <c r="E264" s="54" t="s">
        <v>178</v>
      </c>
      <c r="F264" s="181"/>
      <c r="G264" s="276"/>
    </row>
    <row r="265" spans="1:10" ht="30">
      <c r="A265" s="18"/>
      <c r="B265" s="67"/>
      <c r="C265" s="200" t="s">
        <v>3392</v>
      </c>
      <c r="D265" s="277">
        <v>2</v>
      </c>
      <c r="E265" s="54" t="s">
        <v>178</v>
      </c>
      <c r="F265" s="181"/>
      <c r="G265" s="276"/>
    </row>
    <row r="266" spans="1:10" ht="60">
      <c r="A266" s="18" t="s">
        <v>931</v>
      </c>
      <c r="B266" s="16" t="s">
        <v>930</v>
      </c>
      <c r="C266" s="21" t="s">
        <v>3391</v>
      </c>
      <c r="D266" s="23">
        <v>2</v>
      </c>
      <c r="E266" s="25" t="s">
        <v>120</v>
      </c>
      <c r="F266" s="24"/>
      <c r="G266" s="23"/>
    </row>
    <row r="267" spans="1:10" ht="47.25" hidden="1">
      <c r="A267" s="20" t="s">
        <v>927</v>
      </c>
      <c r="B267" s="41" t="s">
        <v>926</v>
      </c>
      <c r="C267" s="163" t="s">
        <v>3390</v>
      </c>
      <c r="D267" s="15"/>
      <c r="E267" s="13" t="s">
        <v>156</v>
      </c>
      <c r="F267" s="21" t="s">
        <v>3389</v>
      </c>
      <c r="G267" s="23"/>
      <c r="J267" s="8"/>
    </row>
    <row r="268" spans="1:10" ht="45" hidden="1">
      <c r="A268" s="20"/>
      <c r="B268" s="41"/>
      <c r="C268" s="21" t="s">
        <v>3388</v>
      </c>
      <c r="D268" s="15"/>
      <c r="E268" s="13" t="s">
        <v>156</v>
      </c>
      <c r="F268" s="21"/>
      <c r="G268" s="23"/>
      <c r="J268" s="8"/>
    </row>
    <row r="269" spans="1:10" ht="45" hidden="1">
      <c r="A269" s="20"/>
      <c r="B269" s="41"/>
      <c r="C269" s="21" t="s">
        <v>3387</v>
      </c>
      <c r="D269" s="15"/>
      <c r="E269" s="13" t="s">
        <v>156</v>
      </c>
      <c r="F269" s="12"/>
      <c r="G269" s="23"/>
      <c r="J269" s="8"/>
    </row>
    <row r="270" spans="1:10" ht="75" hidden="1">
      <c r="A270" s="20"/>
      <c r="B270" s="41"/>
      <c r="C270" s="21" t="s">
        <v>3386</v>
      </c>
      <c r="D270" s="15"/>
      <c r="E270" s="13" t="s">
        <v>156</v>
      </c>
      <c r="F270" s="21" t="s">
        <v>3385</v>
      </c>
      <c r="G270" s="23"/>
      <c r="J270" s="8"/>
    </row>
    <row r="271" spans="1:10" ht="75" hidden="1">
      <c r="A271" s="20"/>
      <c r="B271" s="41"/>
      <c r="C271" s="21" t="s">
        <v>3384</v>
      </c>
      <c r="D271" s="15"/>
      <c r="E271" s="13" t="s">
        <v>156</v>
      </c>
      <c r="F271" s="21" t="s">
        <v>3383</v>
      </c>
      <c r="G271" s="23"/>
      <c r="J271" s="8"/>
    </row>
    <row r="272" spans="1:10" ht="30" hidden="1">
      <c r="A272" s="20"/>
      <c r="B272" s="41"/>
      <c r="C272" s="21" t="s">
        <v>3382</v>
      </c>
      <c r="D272" s="15"/>
      <c r="E272" s="13" t="s">
        <v>156</v>
      </c>
      <c r="F272" s="12"/>
      <c r="G272" s="23"/>
      <c r="J272" s="8"/>
    </row>
    <row r="273" spans="1:10" ht="30" hidden="1">
      <c r="A273" s="20"/>
      <c r="B273" s="41"/>
      <c r="C273" s="21" t="s">
        <v>3381</v>
      </c>
      <c r="D273" s="15"/>
      <c r="E273" s="13" t="s">
        <v>106</v>
      </c>
      <c r="F273" s="12"/>
      <c r="G273" s="23"/>
      <c r="J273" s="8"/>
    </row>
    <row r="274" spans="1:10" ht="45" hidden="1">
      <c r="A274" s="20"/>
      <c r="B274" s="41"/>
      <c r="C274" s="16" t="s">
        <v>3380</v>
      </c>
      <c r="D274" s="15"/>
      <c r="E274" s="13" t="s">
        <v>106</v>
      </c>
      <c r="F274" s="12"/>
      <c r="G274" s="23"/>
      <c r="J274" s="8"/>
    </row>
    <row r="275" spans="1:10" ht="75">
      <c r="A275" s="18" t="s">
        <v>921</v>
      </c>
      <c r="B275" s="41" t="s">
        <v>920</v>
      </c>
      <c r="C275" s="21" t="s">
        <v>3379</v>
      </c>
      <c r="D275" s="15">
        <v>2</v>
      </c>
      <c r="E275" s="13" t="s">
        <v>156</v>
      </c>
      <c r="F275" s="21" t="s">
        <v>3378</v>
      </c>
      <c r="G275" s="23"/>
    </row>
    <row r="276" spans="1:10" ht="45">
      <c r="A276" s="18"/>
      <c r="B276" s="41"/>
      <c r="C276" s="163" t="s">
        <v>3377</v>
      </c>
      <c r="D276" s="15">
        <v>2</v>
      </c>
      <c r="E276" s="13" t="s">
        <v>178</v>
      </c>
      <c r="F276" s="12"/>
      <c r="G276" s="23"/>
    </row>
    <row r="277" spans="1:10" ht="45">
      <c r="A277" s="18"/>
      <c r="B277" s="41"/>
      <c r="C277" s="21" t="s">
        <v>3376</v>
      </c>
      <c r="D277" s="15">
        <v>2</v>
      </c>
      <c r="E277" s="13" t="s">
        <v>120</v>
      </c>
      <c r="F277" s="21" t="s">
        <v>3375</v>
      </c>
      <c r="G277" s="23"/>
    </row>
    <row r="278" spans="1:10" ht="45">
      <c r="A278" s="18"/>
      <c r="B278" s="41"/>
      <c r="C278" s="21" t="s">
        <v>3374</v>
      </c>
      <c r="D278" s="15">
        <v>2</v>
      </c>
      <c r="E278" s="13" t="s">
        <v>49</v>
      </c>
      <c r="F278" s="21"/>
      <c r="G278" s="23"/>
    </row>
    <row r="279" spans="1:10" ht="40.15" customHeight="1">
      <c r="A279" s="322" t="s">
        <v>919</v>
      </c>
      <c r="B279" s="879" t="s">
        <v>918</v>
      </c>
      <c r="C279" s="880"/>
      <c r="D279" s="880"/>
      <c r="E279" s="880"/>
      <c r="F279" s="880"/>
      <c r="G279" s="881"/>
      <c r="H279" s="11">
        <f>SUM(D280:D285)</f>
        <v>10</v>
      </c>
      <c r="I279" s="11">
        <f>COUNT(D280:D285)*2</f>
        <v>10</v>
      </c>
    </row>
    <row r="280" spans="1:10" ht="47.25">
      <c r="A280" s="18" t="s">
        <v>917</v>
      </c>
      <c r="B280" s="37" t="s">
        <v>916</v>
      </c>
      <c r="C280" s="74" t="s">
        <v>3373</v>
      </c>
      <c r="D280" s="15">
        <v>2</v>
      </c>
      <c r="E280" s="13" t="s">
        <v>156</v>
      </c>
      <c r="F280" s="21"/>
      <c r="G280" s="23"/>
    </row>
    <row r="281" spans="1:10" ht="30">
      <c r="A281" s="18"/>
      <c r="B281" s="37"/>
      <c r="C281" s="74" t="s">
        <v>3372</v>
      </c>
      <c r="D281" s="15">
        <v>2</v>
      </c>
      <c r="E281" s="13" t="s">
        <v>156</v>
      </c>
      <c r="F281" s="21"/>
      <c r="G281" s="23"/>
    </row>
    <row r="282" spans="1:10" ht="31.5" hidden="1">
      <c r="A282" s="20" t="s">
        <v>911</v>
      </c>
      <c r="B282" s="37" t="s">
        <v>910</v>
      </c>
      <c r="D282" s="24"/>
      <c r="E282" s="25"/>
      <c r="F282" s="24"/>
      <c r="G282" s="24"/>
      <c r="J282" s="8"/>
    </row>
    <row r="283" spans="1:10" ht="75">
      <c r="A283" s="18" t="s">
        <v>906</v>
      </c>
      <c r="B283" s="37" t="s">
        <v>905</v>
      </c>
      <c r="C283" s="22" t="s">
        <v>3371</v>
      </c>
      <c r="D283" s="36">
        <v>2</v>
      </c>
      <c r="E283" s="13" t="s">
        <v>106</v>
      </c>
      <c r="F283" s="22" t="s">
        <v>901</v>
      </c>
      <c r="G283" s="23"/>
    </row>
    <row r="284" spans="1:10" ht="31.5">
      <c r="A284" s="18" t="s">
        <v>900</v>
      </c>
      <c r="B284" s="37" t="s">
        <v>899</v>
      </c>
      <c r="C284" s="35" t="s">
        <v>3370</v>
      </c>
      <c r="D284" s="23">
        <v>2</v>
      </c>
      <c r="E284" s="25" t="s">
        <v>156</v>
      </c>
      <c r="F284" s="24"/>
      <c r="G284" s="23"/>
    </row>
    <row r="285" spans="1:10" ht="30">
      <c r="A285" s="18" t="s">
        <v>897</v>
      </c>
      <c r="B285" s="73" t="s">
        <v>896</v>
      </c>
      <c r="C285" s="22" t="s">
        <v>1610</v>
      </c>
      <c r="D285" s="23">
        <v>2</v>
      </c>
      <c r="E285" s="25" t="s">
        <v>118</v>
      </c>
      <c r="F285" s="24"/>
      <c r="G285" s="23"/>
    </row>
    <row r="286" spans="1:10" ht="40.15" customHeight="1">
      <c r="A286" s="322" t="s">
        <v>894</v>
      </c>
      <c r="B286" s="737" t="s">
        <v>893</v>
      </c>
      <c r="C286" s="738"/>
      <c r="D286" s="738"/>
      <c r="E286" s="738"/>
      <c r="F286" s="738"/>
      <c r="G286" s="739"/>
      <c r="H286" s="11">
        <f>SUM(D287:D296)</f>
        <v>18</v>
      </c>
      <c r="I286" s="11">
        <f>COUNT(D287:D296)*2</f>
        <v>18</v>
      </c>
    </row>
    <row r="287" spans="1:10" ht="45">
      <c r="A287" s="18" t="s">
        <v>892</v>
      </c>
      <c r="B287" s="32" t="s">
        <v>891</v>
      </c>
      <c r="C287" s="35" t="s">
        <v>890</v>
      </c>
      <c r="D287" s="23">
        <v>2</v>
      </c>
      <c r="E287" s="25" t="s">
        <v>156</v>
      </c>
      <c r="F287" s="24"/>
      <c r="G287" s="23"/>
    </row>
    <row r="288" spans="1:10" ht="30">
      <c r="A288" s="18"/>
      <c r="B288" s="32"/>
      <c r="C288" s="35" t="s">
        <v>889</v>
      </c>
      <c r="D288" s="23">
        <v>2</v>
      </c>
      <c r="E288" s="25" t="s">
        <v>156</v>
      </c>
      <c r="F288" s="24"/>
      <c r="G288" s="23"/>
    </row>
    <row r="289" spans="1:10" ht="45">
      <c r="A289" s="18" t="s">
        <v>888</v>
      </c>
      <c r="B289" s="30" t="s">
        <v>887</v>
      </c>
      <c r="C289" s="35" t="s">
        <v>886</v>
      </c>
      <c r="D289" s="72">
        <v>2</v>
      </c>
      <c r="E289" s="25" t="s">
        <v>156</v>
      </c>
      <c r="F289" s="35" t="s">
        <v>885</v>
      </c>
      <c r="G289" s="23"/>
    </row>
    <row r="290" spans="1:10" ht="30">
      <c r="A290" s="18"/>
      <c r="B290" s="30"/>
      <c r="C290" s="22" t="s">
        <v>884</v>
      </c>
      <c r="D290" s="36">
        <v>2</v>
      </c>
      <c r="E290" s="25" t="s">
        <v>156</v>
      </c>
      <c r="F290" s="22"/>
      <c r="G290" s="23"/>
    </row>
    <row r="291" spans="1:10" ht="45">
      <c r="A291" s="18"/>
      <c r="B291" s="30"/>
      <c r="C291" s="44" t="s">
        <v>883</v>
      </c>
      <c r="D291" s="36">
        <v>2</v>
      </c>
      <c r="E291" s="25" t="s">
        <v>156</v>
      </c>
      <c r="F291" s="22"/>
      <c r="G291" s="23"/>
    </row>
    <row r="292" spans="1:10" ht="31.5">
      <c r="A292" s="18" t="s">
        <v>882</v>
      </c>
      <c r="B292" s="28" t="s">
        <v>881</v>
      </c>
      <c r="C292" s="132" t="s">
        <v>880</v>
      </c>
      <c r="D292" s="23">
        <v>2</v>
      </c>
      <c r="E292" s="25" t="s">
        <v>156</v>
      </c>
      <c r="F292" s="24"/>
      <c r="G292" s="23"/>
    </row>
    <row r="293" spans="1:10" ht="30">
      <c r="A293" s="18"/>
      <c r="B293" s="28"/>
      <c r="C293" s="35" t="s">
        <v>879</v>
      </c>
      <c r="D293" s="23">
        <v>2</v>
      </c>
      <c r="E293" s="25" t="s">
        <v>156</v>
      </c>
      <c r="F293" s="24"/>
      <c r="G293" s="23"/>
    </row>
    <row r="294" spans="1:10" ht="31.5" hidden="1">
      <c r="A294" s="20" t="s">
        <v>876</v>
      </c>
      <c r="B294" s="28" t="s">
        <v>875</v>
      </c>
      <c r="D294" s="24"/>
      <c r="E294" s="25" t="s">
        <v>156</v>
      </c>
      <c r="F294" s="24"/>
      <c r="G294" s="24"/>
      <c r="J294" s="8"/>
    </row>
    <row r="295" spans="1:10" ht="31.5">
      <c r="A295" s="18" t="s">
        <v>874</v>
      </c>
      <c r="B295" s="28" t="s">
        <v>873</v>
      </c>
      <c r="C295" s="21" t="s">
        <v>3369</v>
      </c>
      <c r="D295" s="23">
        <v>2</v>
      </c>
      <c r="E295" s="25" t="s">
        <v>156</v>
      </c>
      <c r="F295" s="24"/>
      <c r="G295" s="23"/>
    </row>
    <row r="296" spans="1:10" ht="47.25">
      <c r="A296" s="18" t="s">
        <v>871</v>
      </c>
      <c r="B296" s="28" t="s">
        <v>870</v>
      </c>
      <c r="C296" s="29" t="s">
        <v>869</v>
      </c>
      <c r="D296" s="23">
        <v>2</v>
      </c>
      <c r="E296" s="25" t="s">
        <v>156</v>
      </c>
      <c r="F296" s="24"/>
      <c r="G296" s="23"/>
    </row>
    <row r="297" spans="1:10" ht="40.15" customHeight="1">
      <c r="A297" s="320" t="s">
        <v>868</v>
      </c>
      <c r="B297" s="737" t="s">
        <v>867</v>
      </c>
      <c r="C297" s="738"/>
      <c r="D297" s="738"/>
      <c r="E297" s="738"/>
      <c r="F297" s="738"/>
      <c r="G297" s="739"/>
      <c r="H297" s="11">
        <f>SUM(D299:D300)</f>
        <v>4</v>
      </c>
      <c r="I297" s="11">
        <f>COUNT(D299:D315)*2</f>
        <v>4</v>
      </c>
    </row>
    <row r="298" spans="1:10" ht="47.25" hidden="1">
      <c r="A298" s="20" t="s">
        <v>866</v>
      </c>
      <c r="B298" s="28" t="s">
        <v>865</v>
      </c>
      <c r="C298" s="22"/>
      <c r="D298" s="24"/>
      <c r="E298" s="25"/>
      <c r="F298" s="24"/>
      <c r="G298" s="24"/>
      <c r="J298" s="8"/>
    </row>
    <row r="299" spans="1:10" ht="47.25">
      <c r="A299" s="18" t="s">
        <v>863</v>
      </c>
      <c r="B299" s="28" t="s">
        <v>862</v>
      </c>
      <c r="C299" s="66" t="s">
        <v>3368</v>
      </c>
      <c r="D299" s="23">
        <v>2</v>
      </c>
      <c r="E299" s="25" t="s">
        <v>223</v>
      </c>
      <c r="F299" s="24"/>
      <c r="G299" s="23"/>
    </row>
    <row r="300" spans="1:10" ht="30">
      <c r="A300" s="18"/>
      <c r="B300" s="28"/>
      <c r="C300" s="66" t="s">
        <v>3367</v>
      </c>
      <c r="D300" s="23">
        <v>2</v>
      </c>
      <c r="E300" s="25" t="s">
        <v>223</v>
      </c>
      <c r="F300" s="24"/>
      <c r="G300" s="23"/>
    </row>
    <row r="301" spans="1:10" ht="45" hidden="1">
      <c r="A301" s="20" t="s">
        <v>860</v>
      </c>
      <c r="B301" s="69" t="s">
        <v>859</v>
      </c>
      <c r="D301" s="24"/>
      <c r="E301" s="25"/>
      <c r="F301" s="24"/>
      <c r="G301" s="24"/>
      <c r="J301" s="8"/>
    </row>
    <row r="302" spans="1:10" ht="40.15" hidden="1" customHeight="1">
      <c r="A302" s="324" t="s">
        <v>858</v>
      </c>
      <c r="B302" s="879" t="s">
        <v>857</v>
      </c>
      <c r="C302" s="880"/>
      <c r="D302" s="880"/>
      <c r="E302" s="880"/>
      <c r="F302" s="880"/>
      <c r="G302" s="881"/>
      <c r="J302" s="8"/>
    </row>
    <row r="303" spans="1:10" ht="47.25" hidden="1">
      <c r="A303" s="39" t="s">
        <v>856</v>
      </c>
      <c r="B303" s="41" t="s">
        <v>855</v>
      </c>
      <c r="C303" s="24"/>
      <c r="D303" s="24"/>
      <c r="E303" s="25"/>
      <c r="F303" s="24"/>
      <c r="G303" s="24"/>
      <c r="J303" s="8"/>
    </row>
    <row r="304" spans="1:10" ht="47.25" hidden="1">
      <c r="A304" s="39" t="s">
        <v>853</v>
      </c>
      <c r="B304" s="41" t="s">
        <v>852</v>
      </c>
      <c r="C304" s="24"/>
      <c r="D304" s="24"/>
      <c r="E304" s="25"/>
      <c r="F304" s="24"/>
      <c r="G304" s="24"/>
      <c r="J304" s="8"/>
    </row>
    <row r="305" spans="1:10" ht="60" hidden="1">
      <c r="A305" s="39" t="s">
        <v>851</v>
      </c>
      <c r="B305" s="22" t="s">
        <v>850</v>
      </c>
      <c r="C305" s="243"/>
      <c r="D305" s="24"/>
      <c r="E305" s="25"/>
      <c r="F305" s="24"/>
      <c r="G305" s="24"/>
      <c r="J305" s="8"/>
    </row>
    <row r="306" spans="1:10" ht="40.15" hidden="1" customHeight="1">
      <c r="A306" s="324" t="s">
        <v>849</v>
      </c>
      <c r="B306" s="879" t="s">
        <v>848</v>
      </c>
      <c r="C306" s="880"/>
      <c r="D306" s="880"/>
      <c r="E306" s="880"/>
      <c r="F306" s="880"/>
      <c r="G306" s="881"/>
      <c r="J306" s="8"/>
    </row>
    <row r="307" spans="1:10" ht="31.5" hidden="1">
      <c r="A307" s="20" t="s">
        <v>847</v>
      </c>
      <c r="B307" s="41" t="s">
        <v>846</v>
      </c>
      <c r="C307" s="24"/>
      <c r="D307" s="24"/>
      <c r="E307" s="25"/>
      <c r="F307" s="24"/>
      <c r="G307" s="24"/>
      <c r="J307" s="8"/>
    </row>
    <row r="308" spans="1:10" ht="47.25" hidden="1">
      <c r="A308" s="20" t="s">
        <v>844</v>
      </c>
      <c r="B308" s="41" t="s">
        <v>843</v>
      </c>
      <c r="C308" s="24"/>
      <c r="D308" s="24"/>
      <c r="E308" s="25"/>
      <c r="F308" s="24"/>
      <c r="G308" s="24"/>
      <c r="J308" s="8"/>
    </row>
    <row r="309" spans="1:10" ht="45" hidden="1">
      <c r="A309" s="20" t="s">
        <v>842</v>
      </c>
      <c r="B309" s="22" t="s">
        <v>841</v>
      </c>
      <c r="C309" s="24"/>
      <c r="D309" s="24"/>
      <c r="E309" s="25"/>
      <c r="F309" s="24"/>
      <c r="G309" s="24"/>
      <c r="J309" s="8"/>
    </row>
    <row r="310" spans="1:10" ht="40.15" hidden="1" customHeight="1">
      <c r="A310" s="324" t="s">
        <v>840</v>
      </c>
      <c r="B310" s="879" t="s">
        <v>839</v>
      </c>
      <c r="C310" s="880"/>
      <c r="D310" s="880"/>
      <c r="E310" s="880"/>
      <c r="F310" s="880"/>
      <c r="G310" s="881"/>
      <c r="J310" s="8"/>
    </row>
    <row r="311" spans="1:10" ht="47.25" hidden="1">
      <c r="A311" s="20" t="s">
        <v>838</v>
      </c>
      <c r="B311" s="41" t="s">
        <v>837</v>
      </c>
      <c r="C311" s="24"/>
      <c r="D311" s="24"/>
      <c r="E311" s="25"/>
      <c r="F311" s="24"/>
      <c r="G311" s="24"/>
      <c r="J311" s="8"/>
    </row>
    <row r="312" spans="1:10" ht="47.25" hidden="1">
      <c r="A312" s="20" t="s">
        <v>836</v>
      </c>
      <c r="B312" s="28" t="s">
        <v>835</v>
      </c>
      <c r="C312" s="24"/>
      <c r="D312" s="24"/>
      <c r="E312" s="25"/>
      <c r="F312" s="24"/>
      <c r="G312" s="24"/>
      <c r="J312" s="8"/>
    </row>
    <row r="313" spans="1:10" ht="40.15" hidden="1" customHeight="1">
      <c r="A313" s="327" t="s">
        <v>834</v>
      </c>
      <c r="B313" s="879" t="s">
        <v>833</v>
      </c>
      <c r="C313" s="880"/>
      <c r="D313" s="880"/>
      <c r="E313" s="880"/>
      <c r="F313" s="880"/>
      <c r="G313" s="881"/>
      <c r="J313" s="8"/>
    </row>
    <row r="314" spans="1:10" ht="31.5" hidden="1">
      <c r="A314" s="20" t="s">
        <v>832</v>
      </c>
      <c r="B314" s="41" t="s">
        <v>831</v>
      </c>
      <c r="C314" s="24"/>
      <c r="D314" s="24"/>
      <c r="E314" s="25"/>
      <c r="F314" s="24"/>
      <c r="G314" s="24"/>
      <c r="J314" s="8"/>
    </row>
    <row r="315" spans="1:10" ht="47.25" hidden="1">
      <c r="A315" s="20" t="s">
        <v>830</v>
      </c>
      <c r="B315" s="41" t="s">
        <v>829</v>
      </c>
      <c r="C315" s="24"/>
      <c r="D315" s="24"/>
      <c r="E315" s="25"/>
      <c r="F315" s="24"/>
      <c r="G315" s="24"/>
      <c r="J315" s="8"/>
    </row>
    <row r="316" spans="1:10" ht="40.15" customHeight="1">
      <c r="A316" s="322" t="s">
        <v>828</v>
      </c>
      <c r="B316" s="879" t="s">
        <v>827</v>
      </c>
      <c r="C316" s="880"/>
      <c r="D316" s="880"/>
      <c r="E316" s="880"/>
      <c r="F316" s="880"/>
      <c r="G316" s="881"/>
      <c r="H316" s="11">
        <f>SUM(D317)</f>
        <v>2</v>
      </c>
      <c r="I316" s="11">
        <f>COUNT(D317)*2</f>
        <v>2</v>
      </c>
    </row>
    <row r="317" spans="1:10" ht="47.25">
      <c r="A317" s="18" t="s">
        <v>826</v>
      </c>
      <c r="B317" s="41" t="s">
        <v>825</v>
      </c>
      <c r="C317" s="47" t="s">
        <v>3366</v>
      </c>
      <c r="D317" s="23">
        <v>2</v>
      </c>
      <c r="E317" s="25" t="s">
        <v>49</v>
      </c>
      <c r="F317" s="24"/>
      <c r="G317" s="23"/>
    </row>
    <row r="318" spans="1:10" ht="47.25" hidden="1">
      <c r="A318" s="20" t="s">
        <v>824</v>
      </c>
      <c r="B318" s="41" t="s">
        <v>823</v>
      </c>
      <c r="C318" s="24"/>
      <c r="D318" s="24"/>
      <c r="E318" s="25"/>
      <c r="F318" s="24"/>
      <c r="G318" s="24"/>
      <c r="J318" s="8"/>
    </row>
    <row r="319" spans="1:10" ht="47.25" hidden="1">
      <c r="A319" s="20" t="s">
        <v>822</v>
      </c>
      <c r="B319" s="67" t="s">
        <v>821</v>
      </c>
      <c r="C319" s="24"/>
      <c r="D319" s="24"/>
      <c r="E319" s="25"/>
      <c r="F319" s="24"/>
      <c r="G319" s="24"/>
      <c r="J319" s="8"/>
    </row>
    <row r="320" spans="1:10" ht="40.15" customHeight="1">
      <c r="A320" s="322" t="s">
        <v>820</v>
      </c>
      <c r="B320" s="879" t="s">
        <v>819</v>
      </c>
      <c r="C320" s="880"/>
      <c r="D320" s="880"/>
      <c r="E320" s="880"/>
      <c r="F320" s="880"/>
      <c r="G320" s="881"/>
      <c r="H320" s="11">
        <f>SUM(D321:D324)</f>
        <v>8</v>
      </c>
      <c r="I320" s="11">
        <f>COUNT(D321:D324)*2</f>
        <v>8</v>
      </c>
    </row>
    <row r="321" spans="1:10" ht="47.25">
      <c r="A321" s="18" t="s">
        <v>818</v>
      </c>
      <c r="B321" s="37" t="s">
        <v>817</v>
      </c>
      <c r="C321" s="37" t="s">
        <v>2992</v>
      </c>
      <c r="D321" s="23">
        <v>2</v>
      </c>
      <c r="E321" s="25" t="s">
        <v>118</v>
      </c>
      <c r="F321" s="24"/>
      <c r="G321" s="23"/>
    </row>
    <row r="322" spans="1:10" ht="75">
      <c r="A322" s="18" t="s">
        <v>815</v>
      </c>
      <c r="B322" s="37" t="s">
        <v>814</v>
      </c>
      <c r="C322" s="22" t="s">
        <v>813</v>
      </c>
      <c r="D322" s="36">
        <v>2</v>
      </c>
      <c r="E322" s="25" t="s">
        <v>120</v>
      </c>
      <c r="F322" s="22" t="s">
        <v>812</v>
      </c>
      <c r="G322" s="23"/>
    </row>
    <row r="323" spans="1:10" ht="30">
      <c r="A323" s="18"/>
      <c r="B323" s="37"/>
      <c r="C323" s="62" t="s">
        <v>811</v>
      </c>
      <c r="D323" s="36">
        <v>2</v>
      </c>
      <c r="E323" s="25" t="s">
        <v>118</v>
      </c>
      <c r="F323" s="25"/>
      <c r="G323" s="23"/>
    </row>
    <row r="324" spans="1:10" ht="63">
      <c r="A324" s="18" t="s">
        <v>810</v>
      </c>
      <c r="B324" s="37" t="s">
        <v>809</v>
      </c>
      <c r="C324" s="35" t="s">
        <v>3365</v>
      </c>
      <c r="D324" s="23">
        <v>2</v>
      </c>
      <c r="E324" s="25" t="s">
        <v>156</v>
      </c>
      <c r="F324" s="24"/>
      <c r="G324" s="23"/>
    </row>
    <row r="325" spans="1:10" ht="40.15" customHeight="1">
      <c r="A325" s="320" t="s">
        <v>807</v>
      </c>
      <c r="B325" s="879" t="s">
        <v>806</v>
      </c>
      <c r="C325" s="880"/>
      <c r="D325" s="880"/>
      <c r="E325" s="880"/>
      <c r="F325" s="880"/>
      <c r="G325" s="881"/>
      <c r="H325" s="11">
        <f>SUM(D326)</f>
        <v>2</v>
      </c>
      <c r="I325" s="11">
        <f>COUNT(D326)*2</f>
        <v>2</v>
      </c>
    </row>
    <row r="326" spans="1:10" ht="90">
      <c r="A326" s="18" t="s">
        <v>805</v>
      </c>
      <c r="B326" s="66" t="s">
        <v>804</v>
      </c>
      <c r="C326" s="35" t="s">
        <v>803</v>
      </c>
      <c r="D326" s="23">
        <v>2</v>
      </c>
      <c r="E326" s="25" t="s">
        <v>106</v>
      </c>
      <c r="F326" s="16" t="s">
        <v>1602</v>
      </c>
      <c r="G326" s="23"/>
    </row>
    <row r="327" spans="1:10" ht="30" hidden="1">
      <c r="A327" s="20" t="s">
        <v>801</v>
      </c>
      <c r="B327" s="66" t="s">
        <v>800</v>
      </c>
      <c r="C327" s="24"/>
      <c r="D327" s="24"/>
      <c r="E327" s="25"/>
      <c r="F327" s="24"/>
      <c r="G327" s="24"/>
      <c r="J327" s="8"/>
    </row>
    <row r="328" spans="1:10" ht="21">
      <c r="A328" s="111"/>
      <c r="B328" s="735" t="s">
        <v>799</v>
      </c>
      <c r="C328" s="736"/>
      <c r="D328" s="736"/>
      <c r="E328" s="736"/>
      <c r="F328" s="736"/>
      <c r="G328" s="752"/>
      <c r="H328" s="11">
        <f>H351+H361+H367+H385</f>
        <v>32</v>
      </c>
      <c r="I328" s="11">
        <f>I351+I361+I367+I385</f>
        <v>32</v>
      </c>
    </row>
    <row r="329" spans="1:10" ht="40.15" hidden="1" customHeight="1">
      <c r="A329" s="324" t="s">
        <v>798</v>
      </c>
      <c r="B329" s="737" t="s">
        <v>797</v>
      </c>
      <c r="C329" s="738"/>
      <c r="D329" s="738"/>
      <c r="E329" s="738"/>
      <c r="F329" s="738"/>
      <c r="G329" s="739"/>
      <c r="J329" s="8"/>
    </row>
    <row r="330" spans="1:10" ht="31.5" hidden="1">
      <c r="A330" s="20" t="s">
        <v>796</v>
      </c>
      <c r="B330" s="28" t="s">
        <v>795</v>
      </c>
      <c r="C330" s="16"/>
      <c r="D330" s="24"/>
      <c r="E330" s="25"/>
      <c r="F330" s="24"/>
      <c r="G330" s="24"/>
      <c r="J330" s="8"/>
    </row>
    <row r="331" spans="1:10" ht="31.5" hidden="1">
      <c r="A331" s="20" t="s">
        <v>788</v>
      </c>
      <c r="B331" s="28" t="s">
        <v>787</v>
      </c>
      <c r="C331" s="41"/>
      <c r="D331" s="24"/>
      <c r="E331" s="25"/>
      <c r="F331" s="24"/>
      <c r="G331" s="24"/>
      <c r="J331" s="8"/>
    </row>
    <row r="332" spans="1:10" ht="31.5" hidden="1">
      <c r="A332" s="20" t="s">
        <v>778</v>
      </c>
      <c r="B332" s="28" t="s">
        <v>777</v>
      </c>
      <c r="C332" s="24"/>
      <c r="D332" s="24"/>
      <c r="E332" s="25"/>
      <c r="F332" s="24"/>
      <c r="G332" s="24"/>
      <c r="J332" s="8"/>
    </row>
    <row r="333" spans="1:10" ht="47.25" hidden="1">
      <c r="A333" s="20" t="s">
        <v>774</v>
      </c>
      <c r="B333" s="28" t="s">
        <v>773</v>
      </c>
      <c r="C333" s="24"/>
      <c r="D333" s="24"/>
      <c r="E333" s="25"/>
      <c r="F333" s="24"/>
      <c r="G333" s="24"/>
      <c r="J333" s="8"/>
    </row>
    <row r="334" spans="1:10" ht="40.15" hidden="1" customHeight="1">
      <c r="A334" s="324" t="s">
        <v>772</v>
      </c>
      <c r="B334" s="879" t="s">
        <v>771</v>
      </c>
      <c r="C334" s="880"/>
      <c r="D334" s="880"/>
      <c r="E334" s="880"/>
      <c r="F334" s="880"/>
      <c r="G334" s="881"/>
      <c r="J334" s="8"/>
    </row>
    <row r="335" spans="1:10" ht="31.5" hidden="1">
      <c r="A335" s="20" t="s">
        <v>770</v>
      </c>
      <c r="B335" s="41" t="s">
        <v>769</v>
      </c>
      <c r="C335" s="24"/>
      <c r="D335" s="24"/>
      <c r="E335" s="25"/>
      <c r="F335" s="24"/>
      <c r="G335" s="24"/>
      <c r="J335" s="8"/>
    </row>
    <row r="336" spans="1:10" ht="31.5" hidden="1">
      <c r="A336" s="20" t="s">
        <v>767</v>
      </c>
      <c r="B336" s="41" t="s">
        <v>766</v>
      </c>
      <c r="C336" s="24"/>
      <c r="D336" s="24"/>
      <c r="E336" s="25"/>
      <c r="F336" s="24"/>
      <c r="G336" s="24"/>
      <c r="J336" s="8"/>
    </row>
    <row r="337" spans="1:10" ht="40.15" hidden="1" customHeight="1">
      <c r="A337" s="324" t="s">
        <v>764</v>
      </c>
      <c r="B337" s="879" t="s">
        <v>763</v>
      </c>
      <c r="C337" s="880"/>
      <c r="D337" s="880"/>
      <c r="E337" s="880"/>
      <c r="F337" s="880"/>
      <c r="G337" s="881"/>
      <c r="J337" s="8"/>
    </row>
    <row r="338" spans="1:10" ht="47.25" hidden="1">
      <c r="A338" s="20" t="s">
        <v>762</v>
      </c>
      <c r="B338" s="41" t="s">
        <v>761</v>
      </c>
      <c r="C338" s="41"/>
      <c r="D338" s="24"/>
      <c r="E338" s="25"/>
      <c r="F338" s="24"/>
      <c r="G338" s="24"/>
      <c r="J338" s="8"/>
    </row>
    <row r="339" spans="1:10" ht="60" hidden="1">
      <c r="A339" s="20" t="s">
        <v>758</v>
      </c>
      <c r="B339" s="16" t="s">
        <v>757</v>
      </c>
      <c r="C339" s="41"/>
      <c r="D339" s="24"/>
      <c r="E339" s="25"/>
      <c r="F339" s="24"/>
      <c r="G339" s="24"/>
      <c r="J339" s="8"/>
    </row>
    <row r="340" spans="1:10" ht="31.5" hidden="1">
      <c r="A340" s="20" t="s">
        <v>749</v>
      </c>
      <c r="B340" s="41" t="s">
        <v>748</v>
      </c>
      <c r="C340" s="24"/>
      <c r="D340" s="24"/>
      <c r="E340" s="25"/>
      <c r="F340" s="24"/>
      <c r="G340" s="24"/>
      <c r="J340" s="8"/>
    </row>
    <row r="341" spans="1:10" ht="47.25" hidden="1">
      <c r="A341" s="20" t="s">
        <v>747</v>
      </c>
      <c r="B341" s="41" t="s">
        <v>746</v>
      </c>
      <c r="C341" s="24"/>
      <c r="D341" s="24"/>
      <c r="E341" s="25"/>
      <c r="F341" s="24"/>
      <c r="G341" s="24"/>
      <c r="J341" s="8"/>
    </row>
    <row r="342" spans="1:10" ht="40.15" hidden="1" customHeight="1">
      <c r="A342" s="324" t="s">
        <v>744</v>
      </c>
      <c r="B342" s="737" t="s">
        <v>743</v>
      </c>
      <c r="C342" s="738"/>
      <c r="D342" s="738"/>
      <c r="E342" s="738"/>
      <c r="F342" s="738"/>
      <c r="G342" s="739"/>
      <c r="J342" s="8"/>
    </row>
    <row r="343" spans="1:10" ht="31.5" hidden="1">
      <c r="A343" s="20" t="s">
        <v>742</v>
      </c>
      <c r="B343" s="28" t="s">
        <v>741</v>
      </c>
      <c r="C343" s="24"/>
      <c r="D343" s="24"/>
      <c r="E343" s="25"/>
      <c r="F343" s="24"/>
      <c r="G343" s="24"/>
      <c r="J343" s="8"/>
    </row>
    <row r="344" spans="1:10" ht="45" hidden="1">
      <c r="A344" s="20" t="s">
        <v>740</v>
      </c>
      <c r="B344" s="22" t="s">
        <v>739</v>
      </c>
      <c r="C344" s="41"/>
      <c r="D344" s="24"/>
      <c r="E344" s="25"/>
      <c r="F344" s="24"/>
      <c r="G344" s="24"/>
      <c r="J344" s="8"/>
    </row>
    <row r="345" spans="1:10" ht="47.25" hidden="1">
      <c r="A345" s="20" t="s">
        <v>738</v>
      </c>
      <c r="B345" s="28" t="s">
        <v>737</v>
      </c>
      <c r="C345" s="24"/>
      <c r="D345" s="24"/>
      <c r="E345" s="25"/>
      <c r="F345" s="24"/>
      <c r="G345" s="24"/>
      <c r="J345" s="8"/>
    </row>
    <row r="346" spans="1:10" ht="15.75" hidden="1">
      <c r="A346" s="20" t="s">
        <v>736</v>
      </c>
      <c r="B346" s="28" t="s">
        <v>735</v>
      </c>
      <c r="C346" s="24"/>
      <c r="D346" s="24"/>
      <c r="E346" s="25"/>
      <c r="F346" s="24"/>
      <c r="G346" s="24"/>
      <c r="J346" s="8"/>
    </row>
    <row r="347" spans="1:10" ht="31.5" hidden="1">
      <c r="A347" s="20" t="s">
        <v>734</v>
      </c>
      <c r="B347" s="28" t="s">
        <v>733</v>
      </c>
      <c r="C347" s="24"/>
      <c r="D347" s="24"/>
      <c r="E347" s="25"/>
      <c r="F347" s="24"/>
      <c r="G347" s="24"/>
      <c r="J347" s="8"/>
    </row>
    <row r="348" spans="1:10" ht="40.15" hidden="1" customHeight="1">
      <c r="A348" s="324" t="s">
        <v>732</v>
      </c>
      <c r="B348" s="737" t="s">
        <v>731</v>
      </c>
      <c r="C348" s="738"/>
      <c r="D348" s="738"/>
      <c r="E348" s="738"/>
      <c r="F348" s="738"/>
      <c r="G348" s="739"/>
      <c r="J348" s="8"/>
    </row>
    <row r="349" spans="1:10" ht="30" hidden="1">
      <c r="A349" s="20" t="s">
        <v>730</v>
      </c>
      <c r="B349" s="22" t="s">
        <v>729</v>
      </c>
      <c r="C349" s="24"/>
      <c r="D349" s="24"/>
      <c r="E349" s="25"/>
      <c r="F349" s="24"/>
      <c r="G349" s="24"/>
      <c r="J349" s="8"/>
    </row>
    <row r="350" spans="1:10" ht="30" hidden="1">
      <c r="A350" s="20" t="s">
        <v>728</v>
      </c>
      <c r="B350" s="22" t="s">
        <v>727</v>
      </c>
      <c r="C350" s="24"/>
      <c r="D350" s="24"/>
      <c r="E350" s="25"/>
      <c r="F350" s="24"/>
      <c r="G350" s="24"/>
      <c r="J350" s="8"/>
    </row>
    <row r="351" spans="1:10" ht="40.15" customHeight="1">
      <c r="A351" s="322" t="s">
        <v>725</v>
      </c>
      <c r="B351" s="879" t="s">
        <v>724</v>
      </c>
      <c r="C351" s="880"/>
      <c r="D351" s="880"/>
      <c r="E351" s="880"/>
      <c r="F351" s="880"/>
      <c r="G351" s="881"/>
      <c r="H351" s="11">
        <f>SUM(D352:D360)</f>
        <v>18</v>
      </c>
      <c r="I351" s="11">
        <f>COUNT(D352:D360)*2</f>
        <v>18</v>
      </c>
    </row>
    <row r="352" spans="1:10" ht="30">
      <c r="A352" s="18" t="s">
        <v>723</v>
      </c>
      <c r="B352" s="61" t="s">
        <v>722</v>
      </c>
      <c r="C352" s="16" t="s">
        <v>3364</v>
      </c>
      <c r="D352" s="23">
        <v>2</v>
      </c>
      <c r="E352" s="28" t="s">
        <v>120</v>
      </c>
      <c r="F352" s="24"/>
      <c r="G352" s="23"/>
    </row>
    <row r="353" spans="1:10" ht="30">
      <c r="A353" s="18"/>
      <c r="B353" s="61"/>
      <c r="C353" s="31" t="s">
        <v>3363</v>
      </c>
      <c r="D353" s="23">
        <v>2</v>
      </c>
      <c r="E353" s="22" t="s">
        <v>156</v>
      </c>
      <c r="F353" s="24"/>
      <c r="G353" s="23"/>
    </row>
    <row r="354" spans="1:10" ht="63">
      <c r="A354" s="18"/>
      <c r="B354" s="61"/>
      <c r="C354" s="41" t="s">
        <v>3362</v>
      </c>
      <c r="D354" s="23">
        <v>2</v>
      </c>
      <c r="E354" s="28" t="s">
        <v>120</v>
      </c>
      <c r="F354" s="24"/>
      <c r="G354" s="23"/>
    </row>
    <row r="355" spans="1:10" ht="47.25">
      <c r="A355" s="18"/>
      <c r="B355" s="61"/>
      <c r="C355" s="41" t="s">
        <v>3361</v>
      </c>
      <c r="D355" s="23">
        <v>2</v>
      </c>
      <c r="E355" s="28" t="s">
        <v>120</v>
      </c>
      <c r="F355" s="24"/>
      <c r="G355" s="23"/>
    </row>
    <row r="356" spans="1:10" ht="78.75">
      <c r="A356" s="18"/>
      <c r="B356" s="61"/>
      <c r="C356" s="41" t="s">
        <v>3360</v>
      </c>
      <c r="D356" s="23">
        <v>2</v>
      </c>
      <c r="E356" s="28" t="s">
        <v>120</v>
      </c>
      <c r="F356" s="24"/>
      <c r="G356" s="23"/>
    </row>
    <row r="357" spans="1:10" ht="30">
      <c r="A357" s="18" t="s">
        <v>719</v>
      </c>
      <c r="B357" s="61" t="s">
        <v>718</v>
      </c>
      <c r="C357" s="21" t="s">
        <v>3359</v>
      </c>
      <c r="D357" s="23">
        <v>2</v>
      </c>
      <c r="E357" s="25" t="s">
        <v>120</v>
      </c>
      <c r="F357" s="24"/>
      <c r="G357" s="23"/>
    </row>
    <row r="358" spans="1:10" ht="45">
      <c r="A358" s="18"/>
      <c r="B358" s="61"/>
      <c r="C358" s="21" t="s">
        <v>3358</v>
      </c>
      <c r="D358" s="23">
        <v>2</v>
      </c>
      <c r="E358" s="29" t="s">
        <v>120</v>
      </c>
      <c r="F358" s="24"/>
      <c r="G358" s="23"/>
    </row>
    <row r="359" spans="1:10" ht="45">
      <c r="A359" s="18"/>
      <c r="B359" s="61"/>
      <c r="C359" s="47" t="s">
        <v>3357</v>
      </c>
      <c r="D359" s="23">
        <v>2</v>
      </c>
      <c r="E359" s="29" t="s">
        <v>120</v>
      </c>
      <c r="F359" s="24"/>
      <c r="G359" s="23"/>
    </row>
    <row r="360" spans="1:10" ht="45">
      <c r="A360" s="18"/>
      <c r="B360" s="61"/>
      <c r="C360" s="21" t="s">
        <v>3356</v>
      </c>
      <c r="D360" s="23">
        <v>2</v>
      </c>
      <c r="E360" s="29" t="s">
        <v>120</v>
      </c>
      <c r="F360" s="24"/>
      <c r="G360" s="23"/>
    </row>
    <row r="361" spans="1:10" ht="40.15" customHeight="1">
      <c r="A361" s="320" t="s">
        <v>713</v>
      </c>
      <c r="B361" s="737" t="s">
        <v>712</v>
      </c>
      <c r="C361" s="738"/>
      <c r="D361" s="738"/>
      <c r="E361" s="738"/>
      <c r="F361" s="738"/>
      <c r="G361" s="739"/>
      <c r="H361" s="11">
        <f>SUM(D362)</f>
        <v>2</v>
      </c>
      <c r="I361" s="11">
        <f>COUNT(D362)*2</f>
        <v>2</v>
      </c>
    </row>
    <row r="362" spans="1:10" ht="47.25">
      <c r="A362" s="18" t="s">
        <v>711</v>
      </c>
      <c r="B362" s="30" t="s">
        <v>1569</v>
      </c>
      <c r="C362" s="16" t="s">
        <v>3355</v>
      </c>
      <c r="D362" s="23">
        <v>2</v>
      </c>
      <c r="E362" s="25" t="s">
        <v>120</v>
      </c>
      <c r="F362" s="24"/>
      <c r="G362" s="23"/>
    </row>
    <row r="363" spans="1:10" ht="31.5" hidden="1">
      <c r="A363" s="20" t="s">
        <v>709</v>
      </c>
      <c r="B363" s="30" t="s">
        <v>708</v>
      </c>
      <c r="C363" s="41"/>
      <c r="D363" s="24"/>
      <c r="E363" s="29"/>
      <c r="F363" s="24"/>
      <c r="G363" s="24"/>
      <c r="J363" s="8"/>
    </row>
    <row r="364" spans="1:10" ht="31.5" hidden="1">
      <c r="A364" s="20" t="s">
        <v>705</v>
      </c>
      <c r="B364" s="30" t="s">
        <v>704</v>
      </c>
      <c r="C364" s="24"/>
      <c r="D364" s="24"/>
      <c r="E364" s="25"/>
      <c r="F364" s="24"/>
      <c r="G364" s="24"/>
      <c r="J364" s="8"/>
    </row>
    <row r="365" spans="1:10" ht="31.5" hidden="1">
      <c r="A365" s="20" t="s">
        <v>696</v>
      </c>
      <c r="B365" s="30" t="s">
        <v>695</v>
      </c>
      <c r="C365" s="24"/>
      <c r="D365" s="24"/>
      <c r="E365" s="25"/>
      <c r="F365" s="24"/>
      <c r="G365" s="24"/>
      <c r="J365" s="8"/>
    </row>
    <row r="366" spans="1:10" ht="31.5" hidden="1">
      <c r="A366" s="20" t="s">
        <v>694</v>
      </c>
      <c r="B366" s="30" t="s">
        <v>693</v>
      </c>
      <c r="C366" s="24"/>
      <c r="D366" s="24"/>
      <c r="E366" s="25"/>
      <c r="F366" s="24"/>
      <c r="G366" s="24"/>
      <c r="J366" s="8"/>
    </row>
    <row r="367" spans="1:10" ht="40.15" customHeight="1">
      <c r="A367" s="320" t="s">
        <v>690</v>
      </c>
      <c r="B367" s="879" t="s">
        <v>689</v>
      </c>
      <c r="C367" s="880"/>
      <c r="D367" s="880"/>
      <c r="E367" s="880"/>
      <c r="F367" s="880"/>
      <c r="G367" s="881"/>
      <c r="H367" s="11">
        <f>SUM(D372:D375)</f>
        <v>8</v>
      </c>
      <c r="I367" s="11">
        <f>COUNT(D372:D384)*2</f>
        <v>8</v>
      </c>
    </row>
    <row r="368" spans="1:10" ht="47.25" hidden="1">
      <c r="A368" s="20" t="s">
        <v>688</v>
      </c>
      <c r="B368" s="28" t="s">
        <v>687</v>
      </c>
      <c r="C368" s="24"/>
      <c r="D368" s="24"/>
      <c r="E368" s="25"/>
      <c r="F368" s="24"/>
      <c r="G368" s="24"/>
      <c r="J368" s="8"/>
    </row>
    <row r="369" spans="1:10" ht="47.25" hidden="1">
      <c r="A369" s="20" t="s">
        <v>685</v>
      </c>
      <c r="B369" s="28" t="s">
        <v>684</v>
      </c>
      <c r="C369" s="24"/>
      <c r="D369" s="24"/>
      <c r="E369" s="25"/>
      <c r="F369" s="24"/>
      <c r="G369" s="24"/>
      <c r="J369" s="8"/>
    </row>
    <row r="370" spans="1:10" ht="31.5" hidden="1">
      <c r="A370" s="20" t="s">
        <v>682</v>
      </c>
      <c r="B370" s="28" t="s">
        <v>681</v>
      </c>
      <c r="C370" s="24"/>
      <c r="D370" s="24"/>
      <c r="E370" s="25"/>
      <c r="F370" s="24"/>
      <c r="G370" s="24"/>
      <c r="J370" s="8"/>
    </row>
    <row r="371" spans="1:10" ht="31.5" hidden="1">
      <c r="A371" s="20" t="s">
        <v>680</v>
      </c>
      <c r="B371" s="32" t="s">
        <v>679</v>
      </c>
      <c r="C371" s="24"/>
      <c r="D371" s="24"/>
      <c r="E371" s="25"/>
      <c r="F371" s="24"/>
      <c r="G371" s="24"/>
      <c r="J371" s="8"/>
    </row>
    <row r="372" spans="1:10" ht="31.5">
      <c r="A372" s="18" t="s">
        <v>677</v>
      </c>
      <c r="B372" s="30" t="s">
        <v>676</v>
      </c>
      <c r="C372" s="21" t="s">
        <v>1560</v>
      </c>
      <c r="D372" s="23">
        <v>2</v>
      </c>
      <c r="E372" s="25" t="s">
        <v>1225</v>
      </c>
      <c r="F372" s="16" t="s">
        <v>3354</v>
      </c>
      <c r="G372" s="23"/>
    </row>
    <row r="373" spans="1:10" ht="31.5">
      <c r="A373" s="18" t="s">
        <v>674</v>
      </c>
      <c r="B373" s="30" t="s">
        <v>673</v>
      </c>
      <c r="C373" s="16" t="s">
        <v>3353</v>
      </c>
      <c r="D373" s="23">
        <v>2</v>
      </c>
      <c r="E373" s="25" t="s">
        <v>49</v>
      </c>
      <c r="F373" s="24"/>
      <c r="G373" s="23"/>
    </row>
    <row r="374" spans="1:10" ht="30">
      <c r="A374" s="18"/>
      <c r="B374" s="30"/>
      <c r="C374" s="16" t="s">
        <v>3352</v>
      </c>
      <c r="D374" s="23">
        <v>2</v>
      </c>
      <c r="E374" s="25" t="s">
        <v>49</v>
      </c>
      <c r="F374" s="24"/>
      <c r="G374" s="23"/>
    </row>
    <row r="375" spans="1:10" ht="47.25">
      <c r="A375" s="18" t="s">
        <v>669</v>
      </c>
      <c r="B375" s="30" t="s">
        <v>668</v>
      </c>
      <c r="C375" s="16" t="s">
        <v>3351</v>
      </c>
      <c r="D375" s="23">
        <v>2</v>
      </c>
      <c r="E375" s="25" t="s">
        <v>156</v>
      </c>
      <c r="F375" s="24"/>
      <c r="G375" s="23"/>
    </row>
    <row r="376" spans="1:10" ht="40.15" hidden="1" customHeight="1">
      <c r="A376" s="324" t="s">
        <v>666</v>
      </c>
      <c r="B376" s="737" t="s">
        <v>665</v>
      </c>
      <c r="C376" s="738"/>
      <c r="D376" s="738"/>
      <c r="E376" s="738"/>
      <c r="F376" s="738"/>
      <c r="G376" s="739"/>
      <c r="J376" s="8"/>
    </row>
    <row r="377" spans="1:10" ht="31.5" hidden="1">
      <c r="A377" s="20" t="s">
        <v>664</v>
      </c>
      <c r="B377" s="28" t="s">
        <v>663</v>
      </c>
      <c r="C377" s="24"/>
      <c r="D377" s="24"/>
      <c r="E377" s="25"/>
      <c r="F377" s="24"/>
      <c r="G377" s="24"/>
      <c r="J377" s="8"/>
    </row>
    <row r="378" spans="1:10" ht="47.25" hidden="1">
      <c r="A378" s="20" t="s">
        <v>662</v>
      </c>
      <c r="B378" s="28" t="s">
        <v>661</v>
      </c>
      <c r="C378" s="24"/>
      <c r="D378" s="24"/>
      <c r="E378" s="25"/>
      <c r="F378" s="24"/>
      <c r="G378" s="24"/>
      <c r="J378" s="8"/>
    </row>
    <row r="379" spans="1:10" ht="31.5" hidden="1">
      <c r="A379" s="20" t="s">
        <v>660</v>
      </c>
      <c r="B379" s="28" t="s">
        <v>659</v>
      </c>
      <c r="C379" s="24"/>
      <c r="D379" s="24"/>
      <c r="E379" s="25"/>
      <c r="F379" s="24"/>
      <c r="G379" s="24"/>
      <c r="J379" s="8"/>
    </row>
    <row r="380" spans="1:10" ht="63" hidden="1">
      <c r="A380" s="20" t="s">
        <v>658</v>
      </c>
      <c r="B380" s="28" t="s">
        <v>657</v>
      </c>
      <c r="C380" s="24"/>
      <c r="D380" s="24"/>
      <c r="E380" s="25"/>
      <c r="F380" s="24"/>
      <c r="G380" s="24"/>
      <c r="J380" s="8"/>
    </row>
    <row r="381" spans="1:10" ht="40.15" hidden="1" customHeight="1">
      <c r="A381" s="324" t="s">
        <v>656</v>
      </c>
      <c r="B381" s="879" t="s">
        <v>655</v>
      </c>
      <c r="C381" s="880"/>
      <c r="D381" s="880"/>
      <c r="E381" s="880"/>
      <c r="F381" s="880"/>
      <c r="G381" s="881"/>
      <c r="J381" s="8"/>
    </row>
    <row r="382" spans="1:10" ht="60" hidden="1">
      <c r="A382" s="20" t="s">
        <v>654</v>
      </c>
      <c r="B382" s="16" t="s">
        <v>653</v>
      </c>
      <c r="C382" s="24"/>
      <c r="D382" s="24"/>
      <c r="E382" s="25"/>
      <c r="F382" s="24"/>
      <c r="G382" s="24"/>
      <c r="J382" s="8"/>
    </row>
    <row r="383" spans="1:10" ht="45" hidden="1">
      <c r="A383" s="20" t="s">
        <v>652</v>
      </c>
      <c r="B383" s="16" t="s">
        <v>651</v>
      </c>
      <c r="C383" s="24"/>
      <c r="D383" s="24"/>
      <c r="E383" s="25"/>
      <c r="F383" s="24"/>
      <c r="G383" s="24"/>
      <c r="J383" s="8"/>
    </row>
    <row r="384" spans="1:10" ht="78.75" hidden="1">
      <c r="A384" s="20" t="s">
        <v>650</v>
      </c>
      <c r="B384" s="41" t="s">
        <v>1558</v>
      </c>
      <c r="C384" s="24"/>
      <c r="D384" s="24"/>
      <c r="E384" s="25"/>
      <c r="F384" s="24"/>
      <c r="G384" s="24"/>
      <c r="J384" s="8"/>
    </row>
    <row r="385" spans="1:10" ht="40.15" customHeight="1">
      <c r="A385" s="320" t="s">
        <v>648</v>
      </c>
      <c r="B385" s="737" t="s">
        <v>647</v>
      </c>
      <c r="C385" s="738"/>
      <c r="D385" s="738"/>
      <c r="E385" s="738"/>
      <c r="F385" s="738"/>
      <c r="G385" s="739"/>
      <c r="H385" s="11">
        <f>SUM(D388:D389)</f>
        <v>4</v>
      </c>
      <c r="I385" s="11">
        <f>COUNT(D388:D469)*2</f>
        <v>4</v>
      </c>
    </row>
    <row r="386" spans="1:10" ht="31.5" hidden="1">
      <c r="A386" s="20" t="s">
        <v>646</v>
      </c>
      <c r="B386" s="28" t="s">
        <v>645</v>
      </c>
      <c r="C386" s="24"/>
      <c r="D386" s="24"/>
      <c r="E386" s="25"/>
      <c r="F386" s="24"/>
      <c r="G386" s="24"/>
      <c r="J386" s="8"/>
    </row>
    <row r="387" spans="1:10" ht="31.5" hidden="1">
      <c r="A387" s="20" t="s">
        <v>644</v>
      </c>
      <c r="B387" s="28" t="s">
        <v>643</v>
      </c>
      <c r="C387" s="24"/>
      <c r="D387" s="24"/>
      <c r="E387" s="25"/>
      <c r="F387" s="24"/>
      <c r="G387" s="24"/>
      <c r="J387" s="8"/>
    </row>
    <row r="388" spans="1:10" ht="31.5">
      <c r="A388" s="18" t="s">
        <v>642</v>
      </c>
      <c r="B388" s="28" t="s">
        <v>641</v>
      </c>
      <c r="C388" s="22" t="s">
        <v>640</v>
      </c>
      <c r="D388" s="23">
        <v>2</v>
      </c>
      <c r="E388" s="9" t="s">
        <v>106</v>
      </c>
      <c r="F388" s="24"/>
      <c r="G388" s="23"/>
    </row>
    <row r="389" spans="1:10" ht="30">
      <c r="A389" s="18"/>
      <c r="B389" s="28"/>
      <c r="C389" s="22" t="s">
        <v>639</v>
      </c>
      <c r="D389" s="23">
        <v>2</v>
      </c>
      <c r="E389" s="25" t="s">
        <v>106</v>
      </c>
      <c r="F389" s="24"/>
      <c r="G389" s="23"/>
    </row>
    <row r="390" spans="1:10" ht="63" hidden="1">
      <c r="A390" s="20" t="s">
        <v>638</v>
      </c>
      <c r="B390" s="32" t="s">
        <v>637</v>
      </c>
      <c r="C390" s="24"/>
      <c r="D390" s="24"/>
      <c r="E390" s="25"/>
      <c r="F390" s="24"/>
      <c r="G390" s="24"/>
      <c r="J390" s="8"/>
    </row>
    <row r="391" spans="1:10" ht="31.5" hidden="1">
      <c r="A391" s="20" t="s">
        <v>636</v>
      </c>
      <c r="B391" s="28" t="s">
        <v>635</v>
      </c>
      <c r="C391" s="24"/>
      <c r="D391" s="24"/>
      <c r="E391" s="25"/>
      <c r="F391" s="24"/>
      <c r="G391" s="24"/>
      <c r="J391" s="8"/>
    </row>
    <row r="392" spans="1:10" ht="40.15" hidden="1" customHeight="1">
      <c r="A392" s="324" t="s">
        <v>634</v>
      </c>
      <c r="B392" s="879" t="s">
        <v>633</v>
      </c>
      <c r="C392" s="880"/>
      <c r="D392" s="880"/>
      <c r="E392" s="880"/>
      <c r="F392" s="880"/>
      <c r="G392" s="881"/>
      <c r="J392" s="8"/>
    </row>
    <row r="393" spans="1:10" ht="31.5" hidden="1">
      <c r="A393" s="20" t="s">
        <v>632</v>
      </c>
      <c r="B393" s="41" t="s">
        <v>631</v>
      </c>
      <c r="C393" s="24"/>
      <c r="D393" s="24"/>
      <c r="E393" s="25"/>
      <c r="F393" s="24"/>
      <c r="G393" s="24"/>
      <c r="J393" s="8"/>
    </row>
    <row r="394" spans="1:10" ht="31.5" hidden="1">
      <c r="A394" s="20" t="s">
        <v>629</v>
      </c>
      <c r="B394" s="41" t="s">
        <v>628</v>
      </c>
      <c r="C394" s="24"/>
      <c r="D394" s="24"/>
      <c r="E394" s="25"/>
      <c r="F394" s="24"/>
      <c r="G394" s="24"/>
      <c r="J394" s="8"/>
    </row>
    <row r="395" spans="1:10" ht="31.5" hidden="1">
      <c r="A395" s="20" t="s">
        <v>627</v>
      </c>
      <c r="B395" s="41" t="s">
        <v>626</v>
      </c>
      <c r="C395" s="24"/>
      <c r="D395" s="24"/>
      <c r="E395" s="25"/>
      <c r="F395" s="24"/>
      <c r="G395" s="24"/>
      <c r="J395" s="8"/>
    </row>
    <row r="396" spans="1:10" ht="40.15" hidden="1" customHeight="1">
      <c r="A396" s="324" t="s">
        <v>624</v>
      </c>
      <c r="B396" s="879" t="s">
        <v>623</v>
      </c>
      <c r="C396" s="880"/>
      <c r="D396" s="880"/>
      <c r="E396" s="880"/>
      <c r="F396" s="880"/>
      <c r="G396" s="881"/>
      <c r="J396" s="8"/>
    </row>
    <row r="397" spans="1:10" ht="31.5" hidden="1">
      <c r="A397" s="20" t="s">
        <v>622</v>
      </c>
      <c r="B397" s="41" t="s">
        <v>621</v>
      </c>
      <c r="C397" s="24"/>
      <c r="D397" s="24"/>
      <c r="E397" s="25"/>
      <c r="F397" s="24"/>
      <c r="G397" s="24"/>
      <c r="J397" s="8"/>
    </row>
    <row r="398" spans="1:10" ht="31.5" hidden="1">
      <c r="A398" s="20" t="s">
        <v>620</v>
      </c>
      <c r="B398" s="41" t="s">
        <v>619</v>
      </c>
      <c r="C398" s="24"/>
      <c r="D398" s="24"/>
      <c r="E398" s="25"/>
      <c r="F398" s="24"/>
      <c r="G398" s="24"/>
      <c r="J398" s="8"/>
    </row>
    <row r="399" spans="1:10" ht="31.5" hidden="1">
      <c r="A399" s="20" t="s">
        <v>618</v>
      </c>
      <c r="B399" s="41" t="s">
        <v>617</v>
      </c>
      <c r="C399" s="24"/>
      <c r="D399" s="24"/>
      <c r="E399" s="25"/>
      <c r="F399" s="24"/>
      <c r="G399" s="24"/>
      <c r="J399" s="8"/>
    </row>
    <row r="400" spans="1:10" ht="31.5" hidden="1">
      <c r="A400" s="20" t="s">
        <v>616</v>
      </c>
      <c r="B400" s="41" t="s">
        <v>615</v>
      </c>
      <c r="C400" s="24"/>
      <c r="D400" s="24"/>
      <c r="E400" s="25"/>
      <c r="F400" s="24"/>
      <c r="G400" s="24"/>
      <c r="J400" s="8"/>
    </row>
    <row r="401" spans="1:10" ht="47.25" hidden="1">
      <c r="A401" s="20" t="s">
        <v>614</v>
      </c>
      <c r="B401" s="41" t="s">
        <v>613</v>
      </c>
      <c r="C401" s="24"/>
      <c r="D401" s="24"/>
      <c r="E401" s="25"/>
      <c r="F401" s="24"/>
      <c r="G401" s="24"/>
      <c r="J401" s="8"/>
    </row>
    <row r="402" spans="1:10" ht="31.5" hidden="1">
      <c r="A402" s="20" t="s">
        <v>612</v>
      </c>
      <c r="B402" s="41" t="s">
        <v>611</v>
      </c>
      <c r="C402" s="24"/>
      <c r="D402" s="24"/>
      <c r="E402" s="25"/>
      <c r="F402" s="24"/>
      <c r="G402" s="24"/>
      <c r="J402" s="8"/>
    </row>
    <row r="403" spans="1:10" ht="31.5" hidden="1">
      <c r="A403" s="20" t="s">
        <v>610</v>
      </c>
      <c r="B403" s="41" t="s">
        <v>609</v>
      </c>
      <c r="C403" s="24"/>
      <c r="D403" s="24"/>
      <c r="E403" s="25"/>
      <c r="F403" s="24"/>
      <c r="G403" s="24"/>
      <c r="J403" s="8"/>
    </row>
    <row r="404" spans="1:10" ht="31.5" hidden="1">
      <c r="A404" s="20" t="s">
        <v>608</v>
      </c>
      <c r="B404" s="30" t="s">
        <v>607</v>
      </c>
      <c r="C404" s="24"/>
      <c r="D404" s="24"/>
      <c r="E404" s="25"/>
      <c r="F404" s="24"/>
      <c r="G404" s="24"/>
      <c r="J404" s="8"/>
    </row>
    <row r="405" spans="1:10" ht="31.5" hidden="1">
      <c r="A405" s="20" t="s">
        <v>606</v>
      </c>
      <c r="B405" s="30" t="s">
        <v>605</v>
      </c>
      <c r="C405" s="24"/>
      <c r="D405" s="24"/>
      <c r="E405" s="25"/>
      <c r="F405" s="24"/>
      <c r="G405" s="24"/>
      <c r="J405" s="8"/>
    </row>
    <row r="406" spans="1:10" ht="47.25" hidden="1">
      <c r="A406" s="20" t="s">
        <v>604</v>
      </c>
      <c r="B406" s="30" t="s">
        <v>603</v>
      </c>
      <c r="C406" s="24"/>
      <c r="D406" s="24"/>
      <c r="E406" s="25"/>
      <c r="F406" s="24"/>
      <c r="G406" s="24"/>
      <c r="J406" s="8"/>
    </row>
    <row r="407" spans="1:10" ht="40.15" hidden="1" customHeight="1">
      <c r="A407" s="324" t="s">
        <v>602</v>
      </c>
      <c r="B407" s="879" t="s">
        <v>601</v>
      </c>
      <c r="C407" s="880"/>
      <c r="D407" s="880"/>
      <c r="E407" s="880"/>
      <c r="F407" s="880"/>
      <c r="G407" s="881"/>
      <c r="J407" s="8"/>
    </row>
    <row r="408" spans="1:10" ht="31.5" hidden="1">
      <c r="A408" s="20" t="s">
        <v>600</v>
      </c>
      <c r="B408" s="41" t="s">
        <v>599</v>
      </c>
      <c r="C408" s="24"/>
      <c r="D408" s="24"/>
      <c r="E408" s="25"/>
      <c r="F408" s="24"/>
      <c r="G408" s="24"/>
      <c r="J408" s="8"/>
    </row>
    <row r="409" spans="1:10" ht="31.5" hidden="1">
      <c r="A409" s="20" t="s">
        <v>598</v>
      </c>
      <c r="B409" s="41" t="s">
        <v>597</v>
      </c>
      <c r="C409" s="24"/>
      <c r="D409" s="24"/>
      <c r="E409" s="25"/>
      <c r="F409" s="24"/>
      <c r="G409" s="24"/>
      <c r="J409" s="8"/>
    </row>
    <row r="410" spans="1:10" ht="31.5" hidden="1">
      <c r="A410" s="20" t="s">
        <v>596</v>
      </c>
      <c r="B410" s="41" t="s">
        <v>595</v>
      </c>
      <c r="C410" s="24"/>
      <c r="D410" s="24"/>
      <c r="E410" s="25"/>
      <c r="F410" s="24"/>
      <c r="G410" s="24"/>
      <c r="J410" s="8"/>
    </row>
    <row r="411" spans="1:10" ht="40.15" hidden="1" customHeight="1">
      <c r="A411" s="324" t="s">
        <v>594</v>
      </c>
      <c r="B411" s="879" t="s">
        <v>593</v>
      </c>
      <c r="C411" s="880"/>
      <c r="D411" s="880"/>
      <c r="E411" s="880"/>
      <c r="F411" s="880"/>
      <c r="G411" s="881"/>
      <c r="J411" s="8"/>
    </row>
    <row r="412" spans="1:10" ht="31.5" hidden="1">
      <c r="A412" s="20" t="s">
        <v>592</v>
      </c>
      <c r="B412" s="41" t="s">
        <v>591</v>
      </c>
      <c r="C412" s="24"/>
      <c r="D412" s="24"/>
      <c r="E412" s="25"/>
      <c r="F412" s="24"/>
      <c r="G412" s="24"/>
      <c r="J412" s="8"/>
    </row>
    <row r="413" spans="1:10" ht="31.5" hidden="1">
      <c r="A413" s="20" t="s">
        <v>590</v>
      </c>
      <c r="B413" s="41" t="s">
        <v>589</v>
      </c>
      <c r="C413" s="24"/>
      <c r="D413" s="24"/>
      <c r="E413" s="25"/>
      <c r="F413" s="24"/>
      <c r="G413" s="24"/>
      <c r="J413" s="8"/>
    </row>
    <row r="414" spans="1:10" ht="31.5" hidden="1">
      <c r="A414" s="20" t="s">
        <v>588</v>
      </c>
      <c r="B414" s="37" t="s">
        <v>587</v>
      </c>
      <c r="C414" s="24"/>
      <c r="D414" s="24"/>
      <c r="E414" s="25"/>
      <c r="F414" s="24"/>
      <c r="G414" s="24"/>
      <c r="J414" s="8"/>
    </row>
    <row r="415" spans="1:10" ht="31.5" hidden="1">
      <c r="A415" s="20" t="s">
        <v>586</v>
      </c>
      <c r="B415" s="41" t="s">
        <v>585</v>
      </c>
      <c r="C415" s="24"/>
      <c r="D415" s="24"/>
      <c r="E415" s="25"/>
      <c r="F415" s="24"/>
      <c r="G415" s="24"/>
      <c r="J415" s="8"/>
    </row>
    <row r="416" spans="1:10" ht="40.15" hidden="1" customHeight="1">
      <c r="A416" s="324" t="s">
        <v>584</v>
      </c>
      <c r="B416" s="737" t="s">
        <v>583</v>
      </c>
      <c r="C416" s="738"/>
      <c r="D416" s="738"/>
      <c r="E416" s="738"/>
      <c r="F416" s="738"/>
      <c r="G416" s="739"/>
      <c r="J416" s="8"/>
    </row>
    <row r="417" spans="1:10" ht="47.25" hidden="1">
      <c r="A417" s="20" t="s">
        <v>582</v>
      </c>
      <c r="B417" s="28" t="s">
        <v>581</v>
      </c>
      <c r="C417" s="41"/>
      <c r="D417" s="24"/>
      <c r="E417" s="25"/>
      <c r="F417" s="24"/>
      <c r="G417" s="24"/>
      <c r="J417" s="8"/>
    </row>
    <row r="418" spans="1:10" ht="31.5" hidden="1">
      <c r="A418" s="20" t="s">
        <v>580</v>
      </c>
      <c r="B418" s="28" t="s">
        <v>579</v>
      </c>
      <c r="C418" s="24"/>
      <c r="D418" s="24"/>
      <c r="E418" s="25"/>
      <c r="F418" s="24"/>
      <c r="G418" s="24"/>
      <c r="J418" s="8"/>
    </row>
    <row r="419" spans="1:10" ht="30" hidden="1">
      <c r="A419" s="20" t="s">
        <v>578</v>
      </c>
      <c r="B419" s="22" t="s">
        <v>577</v>
      </c>
      <c r="C419" s="24"/>
      <c r="D419" s="24"/>
      <c r="E419" s="25"/>
      <c r="F419" s="24"/>
      <c r="G419" s="24"/>
      <c r="J419" s="8"/>
    </row>
    <row r="420" spans="1:10" ht="63" hidden="1">
      <c r="A420" s="20" t="s">
        <v>576</v>
      </c>
      <c r="B420" s="28" t="s">
        <v>575</v>
      </c>
      <c r="C420" s="24"/>
      <c r="D420" s="24"/>
      <c r="E420" s="25"/>
      <c r="F420" s="24"/>
      <c r="G420" s="24"/>
      <c r="J420" s="8"/>
    </row>
    <row r="421" spans="1:10" ht="40.15" hidden="1" customHeight="1">
      <c r="A421" s="324" t="s">
        <v>573</v>
      </c>
      <c r="B421" s="879" t="s">
        <v>572</v>
      </c>
      <c r="C421" s="880"/>
      <c r="D421" s="880"/>
      <c r="E421" s="880"/>
      <c r="F421" s="880"/>
      <c r="G421" s="881"/>
      <c r="J421" s="8"/>
    </row>
    <row r="422" spans="1:10" ht="47.25" hidden="1">
      <c r="A422" s="20" t="s">
        <v>571</v>
      </c>
      <c r="B422" s="41" t="s">
        <v>570</v>
      </c>
      <c r="C422" s="41"/>
      <c r="D422" s="24"/>
      <c r="E422" s="25"/>
      <c r="F422" s="24"/>
      <c r="G422" s="24"/>
      <c r="J422" s="8"/>
    </row>
    <row r="423" spans="1:10" ht="63" hidden="1">
      <c r="A423" s="20" t="s">
        <v>565</v>
      </c>
      <c r="B423" s="41" t="s">
        <v>564</v>
      </c>
      <c r="C423" s="24"/>
      <c r="D423" s="24"/>
      <c r="E423" s="25"/>
      <c r="F423" s="24"/>
      <c r="G423" s="24"/>
      <c r="J423" s="8"/>
    </row>
    <row r="424" spans="1:10" ht="47.25" hidden="1">
      <c r="A424" s="20" t="s">
        <v>551</v>
      </c>
      <c r="B424" s="41" t="s">
        <v>550</v>
      </c>
      <c r="C424" s="24"/>
      <c r="D424" s="24"/>
      <c r="E424" s="25"/>
      <c r="F424" s="24"/>
      <c r="G424" s="24"/>
      <c r="J424" s="8"/>
    </row>
    <row r="425" spans="1:10" ht="63" hidden="1">
      <c r="A425" s="20" t="s">
        <v>547</v>
      </c>
      <c r="B425" s="41" t="s">
        <v>546</v>
      </c>
      <c r="C425" s="24"/>
      <c r="D425" s="24"/>
      <c r="E425" s="25"/>
      <c r="F425" s="24"/>
      <c r="G425" s="24"/>
      <c r="J425" s="8"/>
    </row>
    <row r="426" spans="1:10" ht="47.25" hidden="1">
      <c r="A426" s="20" t="s">
        <v>544</v>
      </c>
      <c r="B426" s="41" t="s">
        <v>543</v>
      </c>
      <c r="C426" s="24"/>
      <c r="D426" s="24"/>
      <c r="E426" s="25"/>
      <c r="F426" s="24"/>
      <c r="G426" s="24"/>
      <c r="J426" s="8"/>
    </row>
    <row r="427" spans="1:10" ht="45" hidden="1">
      <c r="A427" s="20" t="s">
        <v>540</v>
      </c>
      <c r="B427" s="16" t="s">
        <v>539</v>
      </c>
      <c r="C427" s="24"/>
      <c r="D427" s="24"/>
      <c r="E427" s="25"/>
      <c r="F427" s="24"/>
      <c r="G427" s="24"/>
      <c r="J427" s="8"/>
    </row>
    <row r="428" spans="1:10" ht="40.15" hidden="1" customHeight="1">
      <c r="A428" s="324" t="s">
        <v>530</v>
      </c>
      <c r="B428" s="879" t="s">
        <v>529</v>
      </c>
      <c r="C428" s="880"/>
      <c r="D428" s="880"/>
      <c r="E428" s="880"/>
      <c r="F428" s="880"/>
      <c r="G428" s="881"/>
      <c r="J428" s="8"/>
    </row>
    <row r="429" spans="1:10" ht="78.75" hidden="1">
      <c r="A429" s="20" t="s">
        <v>528</v>
      </c>
      <c r="B429" s="41" t="s">
        <v>527</v>
      </c>
      <c r="C429" s="24"/>
      <c r="D429" s="24"/>
      <c r="E429" s="25"/>
      <c r="F429" s="24"/>
      <c r="G429" s="24"/>
      <c r="J429" s="8"/>
    </row>
    <row r="430" spans="1:10" ht="47.25" hidden="1">
      <c r="A430" s="20" t="s">
        <v>526</v>
      </c>
      <c r="B430" s="41" t="s">
        <v>525</v>
      </c>
      <c r="C430" s="24"/>
      <c r="D430" s="24"/>
      <c r="E430" s="25"/>
      <c r="F430" s="24"/>
      <c r="G430" s="24"/>
      <c r="J430" s="8"/>
    </row>
    <row r="431" spans="1:10" ht="63" hidden="1">
      <c r="A431" s="20" t="s">
        <v>524</v>
      </c>
      <c r="B431" s="41" t="s">
        <v>523</v>
      </c>
      <c r="C431" s="24"/>
      <c r="D431" s="24"/>
      <c r="E431" s="25"/>
      <c r="F431" s="24"/>
      <c r="G431" s="24"/>
      <c r="J431" s="8"/>
    </row>
    <row r="432" spans="1:10" ht="47.25" hidden="1">
      <c r="A432" s="20" t="s">
        <v>522</v>
      </c>
      <c r="B432" s="41" t="s">
        <v>521</v>
      </c>
      <c r="C432" s="24"/>
      <c r="D432" s="24"/>
      <c r="E432" s="25"/>
      <c r="F432" s="24"/>
      <c r="G432" s="24"/>
      <c r="J432" s="8"/>
    </row>
    <row r="433" spans="1:10" ht="40.15" hidden="1" customHeight="1">
      <c r="A433" s="324" t="s">
        <v>520</v>
      </c>
      <c r="B433" s="879" t="s">
        <v>519</v>
      </c>
      <c r="C433" s="880"/>
      <c r="D433" s="880"/>
      <c r="E433" s="880"/>
      <c r="F433" s="880"/>
      <c r="G433" s="881"/>
      <c r="J433" s="8"/>
    </row>
    <row r="434" spans="1:10" ht="31.5" hidden="1">
      <c r="A434" s="20" t="s">
        <v>518</v>
      </c>
      <c r="B434" s="41" t="s">
        <v>517</v>
      </c>
      <c r="C434" s="24"/>
      <c r="D434" s="24"/>
      <c r="E434" s="25"/>
      <c r="F434" s="24"/>
      <c r="G434" s="24"/>
      <c r="J434" s="8"/>
    </row>
    <row r="435" spans="1:10" ht="47.25" hidden="1">
      <c r="A435" s="20" t="s">
        <v>516</v>
      </c>
      <c r="B435" s="41" t="s">
        <v>515</v>
      </c>
      <c r="C435" s="24"/>
      <c r="D435" s="24"/>
      <c r="E435" s="25"/>
      <c r="F435" s="24"/>
      <c r="G435" s="24"/>
      <c r="J435" s="8"/>
    </row>
    <row r="436" spans="1:10" ht="31.5" hidden="1">
      <c r="A436" s="20" t="s">
        <v>514</v>
      </c>
      <c r="B436" s="41" t="s">
        <v>513</v>
      </c>
      <c r="C436" s="24"/>
      <c r="D436" s="24"/>
      <c r="E436" s="25"/>
      <c r="F436" s="24"/>
      <c r="G436" s="24"/>
      <c r="J436" s="8"/>
    </row>
    <row r="437" spans="1:10" ht="31.5" hidden="1">
      <c r="A437" s="20" t="s">
        <v>512</v>
      </c>
      <c r="B437" s="41" t="s">
        <v>511</v>
      </c>
      <c r="C437" s="24"/>
      <c r="D437" s="24"/>
      <c r="E437" s="25"/>
      <c r="F437" s="24"/>
      <c r="G437" s="24"/>
      <c r="J437" s="8"/>
    </row>
    <row r="438" spans="1:10" ht="47.25" hidden="1">
      <c r="A438" s="20" t="s">
        <v>510</v>
      </c>
      <c r="B438" s="41" t="s">
        <v>509</v>
      </c>
      <c r="C438" s="24"/>
      <c r="D438" s="24"/>
      <c r="E438" s="25"/>
      <c r="F438" s="24"/>
      <c r="G438" s="24"/>
      <c r="J438" s="8"/>
    </row>
    <row r="439" spans="1:10" ht="40.15" hidden="1" customHeight="1">
      <c r="A439" s="324" t="s">
        <v>508</v>
      </c>
      <c r="B439" s="737" t="s">
        <v>507</v>
      </c>
      <c r="C439" s="738"/>
      <c r="D439" s="738"/>
      <c r="E439" s="738"/>
      <c r="F439" s="738"/>
      <c r="G439" s="739"/>
      <c r="J439" s="8"/>
    </row>
    <row r="440" spans="1:10" ht="31.5" hidden="1">
      <c r="A440" s="20" t="s">
        <v>506</v>
      </c>
      <c r="B440" s="30" t="s">
        <v>505</v>
      </c>
      <c r="C440" s="24"/>
      <c r="D440" s="24"/>
      <c r="E440" s="25"/>
      <c r="F440" s="24"/>
      <c r="G440" s="24"/>
      <c r="J440" s="8"/>
    </row>
    <row r="441" spans="1:10" ht="60" hidden="1">
      <c r="A441" s="20" t="s">
        <v>479</v>
      </c>
      <c r="B441" s="22" t="s">
        <v>478</v>
      </c>
      <c r="C441" s="24"/>
      <c r="D441" s="24"/>
      <c r="E441" s="25"/>
      <c r="F441" s="24"/>
      <c r="G441" s="24"/>
      <c r="J441" s="8"/>
    </row>
    <row r="442" spans="1:10" ht="31.5" hidden="1">
      <c r="A442" s="20" t="s">
        <v>477</v>
      </c>
      <c r="B442" s="30" t="s">
        <v>476</v>
      </c>
      <c r="C442" s="24"/>
      <c r="D442" s="24"/>
      <c r="E442" s="25"/>
      <c r="F442" s="24"/>
      <c r="G442" s="24"/>
      <c r="J442" s="8"/>
    </row>
    <row r="443" spans="1:10" ht="47.25" hidden="1">
      <c r="A443" s="20" t="s">
        <v>475</v>
      </c>
      <c r="B443" s="30" t="s">
        <v>474</v>
      </c>
      <c r="C443" s="24"/>
      <c r="D443" s="24"/>
      <c r="E443" s="25"/>
      <c r="F443" s="24"/>
      <c r="G443" s="24"/>
      <c r="J443" s="8"/>
    </row>
    <row r="444" spans="1:10" ht="47.25" hidden="1">
      <c r="A444" s="20" t="s">
        <v>473</v>
      </c>
      <c r="B444" s="30" t="s">
        <v>472</v>
      </c>
      <c r="C444" s="24"/>
      <c r="D444" s="24"/>
      <c r="E444" s="25"/>
      <c r="F444" s="24"/>
      <c r="G444" s="24"/>
      <c r="J444" s="8"/>
    </row>
    <row r="445" spans="1:10" ht="47.25" hidden="1">
      <c r="A445" s="20" t="s">
        <v>471</v>
      </c>
      <c r="B445" s="30" t="s">
        <v>470</v>
      </c>
      <c r="C445" s="24"/>
      <c r="D445" s="24"/>
      <c r="E445" s="25"/>
      <c r="F445" s="24"/>
      <c r="G445" s="24"/>
      <c r="J445" s="8"/>
    </row>
    <row r="446" spans="1:10" ht="31.5" hidden="1">
      <c r="A446" s="20" t="s">
        <v>468</v>
      </c>
      <c r="B446" s="30" t="s">
        <v>467</v>
      </c>
      <c r="C446" s="24"/>
      <c r="D446" s="24"/>
      <c r="E446" s="25"/>
      <c r="F446" s="24"/>
      <c r="G446" s="24"/>
      <c r="J446" s="8"/>
    </row>
    <row r="447" spans="1:10" ht="40.15" hidden="1" customHeight="1">
      <c r="A447" s="324" t="s">
        <v>464</v>
      </c>
      <c r="B447" s="879" t="s">
        <v>463</v>
      </c>
      <c r="C447" s="880"/>
      <c r="D447" s="880"/>
      <c r="E447" s="880"/>
      <c r="F447" s="880"/>
      <c r="G447" s="881"/>
      <c r="J447" s="8"/>
    </row>
    <row r="448" spans="1:10" ht="31.5" hidden="1">
      <c r="A448" s="20" t="s">
        <v>462</v>
      </c>
      <c r="B448" s="37" t="s">
        <v>461</v>
      </c>
      <c r="C448" s="24"/>
      <c r="D448" s="24"/>
      <c r="E448" s="25"/>
      <c r="F448" s="24"/>
      <c r="G448" s="24"/>
      <c r="J448" s="8"/>
    </row>
    <row r="449" spans="1:10" ht="31.5" hidden="1">
      <c r="A449" s="20" t="s">
        <v>460</v>
      </c>
      <c r="B449" s="37" t="s">
        <v>459</v>
      </c>
      <c r="C449" s="24"/>
      <c r="D449" s="24"/>
      <c r="E449" s="25"/>
      <c r="F449" s="24"/>
      <c r="G449" s="24"/>
      <c r="J449" s="8"/>
    </row>
    <row r="450" spans="1:10" ht="31.5" hidden="1">
      <c r="A450" s="20" t="s">
        <v>458</v>
      </c>
      <c r="B450" s="37" t="s">
        <v>457</v>
      </c>
      <c r="C450" s="24"/>
      <c r="D450" s="24"/>
      <c r="E450" s="25"/>
      <c r="F450" s="24"/>
      <c r="G450" s="24"/>
      <c r="J450" s="8"/>
    </row>
    <row r="451" spans="1:10" ht="31.5" hidden="1">
      <c r="A451" s="20" t="s">
        <v>456</v>
      </c>
      <c r="B451" s="37" t="s">
        <v>455</v>
      </c>
      <c r="C451" s="24"/>
      <c r="D451" s="24"/>
      <c r="E451" s="25"/>
      <c r="F451" s="24"/>
      <c r="G451" s="24"/>
      <c r="J451" s="8"/>
    </row>
    <row r="452" spans="1:10" ht="31.5" hidden="1">
      <c r="A452" s="20" t="s">
        <v>454</v>
      </c>
      <c r="B452" s="37" t="s">
        <v>453</v>
      </c>
      <c r="C452" s="24"/>
      <c r="D452" s="24"/>
      <c r="E452" s="25"/>
      <c r="F452" s="24"/>
      <c r="G452" s="24"/>
      <c r="J452" s="8"/>
    </row>
    <row r="453" spans="1:10" ht="31.5" hidden="1">
      <c r="A453" s="20" t="s">
        <v>452</v>
      </c>
      <c r="B453" s="37" t="s">
        <v>451</v>
      </c>
      <c r="C453" s="24"/>
      <c r="D453" s="24"/>
      <c r="E453" s="25"/>
      <c r="F453" s="24"/>
      <c r="G453" s="24"/>
      <c r="J453" s="8"/>
    </row>
    <row r="454" spans="1:10" ht="40.15" hidden="1" customHeight="1">
      <c r="A454" s="324" t="s">
        <v>450</v>
      </c>
      <c r="B454" s="879" t="s">
        <v>449</v>
      </c>
      <c r="C454" s="880"/>
      <c r="D454" s="880"/>
      <c r="E454" s="880"/>
      <c r="F454" s="880"/>
      <c r="G454" s="881"/>
      <c r="J454" s="8"/>
    </row>
    <row r="455" spans="1:10" ht="31.5" hidden="1">
      <c r="A455" s="20" t="s">
        <v>448</v>
      </c>
      <c r="B455" s="37" t="s">
        <v>447</v>
      </c>
      <c r="C455" s="24"/>
      <c r="D455" s="24"/>
      <c r="E455" s="25"/>
      <c r="F455" s="24"/>
      <c r="G455" s="24"/>
      <c r="J455" s="8"/>
    </row>
    <row r="456" spans="1:10" ht="31.5" hidden="1">
      <c r="A456" s="20" t="s">
        <v>436</v>
      </c>
      <c r="B456" s="37" t="s">
        <v>435</v>
      </c>
      <c r="C456" s="24"/>
      <c r="D456" s="24"/>
      <c r="E456" s="25"/>
      <c r="F456" s="24"/>
      <c r="G456" s="24"/>
      <c r="J456" s="8"/>
    </row>
    <row r="457" spans="1:10" ht="31.5" hidden="1">
      <c r="A457" s="20" t="s">
        <v>427</v>
      </c>
      <c r="B457" s="37" t="s">
        <v>426</v>
      </c>
      <c r="C457" s="24"/>
      <c r="D457" s="24"/>
      <c r="E457" s="25"/>
      <c r="F457" s="24"/>
      <c r="G457" s="24"/>
      <c r="J457" s="8"/>
    </row>
    <row r="458" spans="1:10" ht="31.5" hidden="1">
      <c r="A458" s="20" t="s">
        <v>418</v>
      </c>
      <c r="B458" s="37" t="s">
        <v>417</v>
      </c>
      <c r="C458" s="24"/>
      <c r="D458" s="24"/>
      <c r="E458" s="25"/>
      <c r="F458" s="24"/>
      <c r="G458" s="24"/>
      <c r="J458" s="8"/>
    </row>
    <row r="459" spans="1:10" ht="40.15" hidden="1" customHeight="1">
      <c r="A459" s="324" t="s">
        <v>412</v>
      </c>
      <c r="B459" s="879" t="s">
        <v>411</v>
      </c>
      <c r="C459" s="880"/>
      <c r="D459" s="880"/>
      <c r="E459" s="880"/>
      <c r="F459" s="880"/>
      <c r="G459" s="881"/>
      <c r="J459" s="8"/>
    </row>
    <row r="460" spans="1:10" ht="47.25" hidden="1">
      <c r="A460" s="20" t="s">
        <v>410</v>
      </c>
      <c r="B460" s="41" t="s">
        <v>409</v>
      </c>
      <c r="C460" s="24"/>
      <c r="D460" s="24"/>
      <c r="E460" s="25"/>
      <c r="F460" s="24"/>
      <c r="G460" s="24"/>
      <c r="J460" s="8"/>
    </row>
    <row r="461" spans="1:10" ht="47.25" hidden="1">
      <c r="A461" s="20" t="s">
        <v>402</v>
      </c>
      <c r="B461" s="41" t="s">
        <v>401</v>
      </c>
      <c r="C461" s="24"/>
      <c r="D461" s="24"/>
      <c r="E461" s="25"/>
      <c r="F461" s="24"/>
      <c r="G461" s="24"/>
      <c r="J461" s="8"/>
    </row>
    <row r="462" spans="1:10" ht="47.25" hidden="1">
      <c r="A462" s="20" t="s">
        <v>388</v>
      </c>
      <c r="B462" s="41" t="s">
        <v>387</v>
      </c>
      <c r="C462" s="24"/>
      <c r="D462" s="24"/>
      <c r="E462" s="25"/>
      <c r="F462" s="24"/>
      <c r="G462" s="24"/>
      <c r="J462" s="8"/>
    </row>
    <row r="463" spans="1:10" ht="47.25" hidden="1">
      <c r="A463" s="20" t="s">
        <v>373</v>
      </c>
      <c r="B463" s="41" t="s">
        <v>372</v>
      </c>
      <c r="C463" s="24"/>
      <c r="D463" s="24"/>
      <c r="E463" s="25"/>
      <c r="F463" s="24"/>
      <c r="G463" s="24"/>
      <c r="J463" s="8"/>
    </row>
    <row r="464" spans="1:10" ht="47.25" hidden="1">
      <c r="A464" s="20" t="s">
        <v>362</v>
      </c>
      <c r="B464" s="41" t="s">
        <v>361</v>
      </c>
      <c r="C464" s="24"/>
      <c r="D464" s="24"/>
      <c r="E464" s="25"/>
      <c r="F464" s="24"/>
      <c r="G464" s="24"/>
      <c r="J464" s="8"/>
    </row>
    <row r="465" spans="1:10" ht="47.25" hidden="1">
      <c r="A465" s="20" t="s">
        <v>360</v>
      </c>
      <c r="B465" s="41" t="s">
        <v>359</v>
      </c>
      <c r="C465" s="24"/>
      <c r="D465" s="24"/>
      <c r="E465" s="25"/>
      <c r="F465" s="24"/>
      <c r="G465" s="24"/>
      <c r="J465" s="8"/>
    </row>
    <row r="466" spans="1:10" ht="47.25" hidden="1">
      <c r="A466" s="20" t="s">
        <v>357</v>
      </c>
      <c r="B466" s="41" t="s">
        <v>356</v>
      </c>
      <c r="C466" s="24"/>
      <c r="D466" s="24"/>
      <c r="E466" s="25"/>
      <c r="F466" s="24"/>
      <c r="G466" s="24"/>
      <c r="J466" s="8"/>
    </row>
    <row r="467" spans="1:10" ht="78.75" hidden="1">
      <c r="A467" s="20" t="s">
        <v>354</v>
      </c>
      <c r="B467" s="41" t="s">
        <v>353</v>
      </c>
      <c r="C467" s="24"/>
      <c r="D467" s="24"/>
      <c r="E467" s="25"/>
      <c r="F467" s="24"/>
      <c r="G467" s="24"/>
      <c r="J467" s="8"/>
    </row>
    <row r="468" spans="1:10" ht="31.5" hidden="1">
      <c r="A468" s="20" t="s">
        <v>347</v>
      </c>
      <c r="B468" s="37" t="s">
        <v>346</v>
      </c>
      <c r="C468" s="24"/>
      <c r="D468" s="24"/>
      <c r="E468" s="25"/>
      <c r="F468" s="24"/>
      <c r="G468" s="24"/>
      <c r="J468" s="8"/>
    </row>
    <row r="469" spans="1:10" ht="47.25" hidden="1">
      <c r="A469" s="20" t="s">
        <v>344</v>
      </c>
      <c r="B469" s="41" t="s">
        <v>343</v>
      </c>
      <c r="C469" s="24"/>
      <c r="D469" s="24"/>
      <c r="E469" s="25"/>
      <c r="F469" s="24"/>
      <c r="G469" s="24"/>
      <c r="J469" s="8"/>
    </row>
    <row r="470" spans="1:10" ht="21">
      <c r="A470" s="172"/>
      <c r="B470" s="735" t="s">
        <v>340</v>
      </c>
      <c r="C470" s="736"/>
      <c r="D470" s="736"/>
      <c r="E470" s="736"/>
      <c r="F470" s="736"/>
      <c r="G470" s="736"/>
      <c r="H470" s="11">
        <f>H471+H490+H496</f>
        <v>18</v>
      </c>
      <c r="I470" s="11">
        <f>I471+I490+I496</f>
        <v>18</v>
      </c>
    </row>
    <row r="471" spans="1:10" ht="40.15" customHeight="1">
      <c r="A471" s="320" t="s">
        <v>339</v>
      </c>
      <c r="B471" s="879" t="s">
        <v>338</v>
      </c>
      <c r="C471" s="880"/>
      <c r="D471" s="880"/>
      <c r="E471" s="880"/>
      <c r="F471" s="880"/>
      <c r="G471" s="881"/>
      <c r="H471" s="11">
        <f>SUM(D475:D478)</f>
        <v>6</v>
      </c>
      <c r="I471" s="11">
        <f>COUNT(D475:D478)*2</f>
        <v>6</v>
      </c>
    </row>
    <row r="472" spans="1:10" ht="31.5" hidden="1">
      <c r="A472" s="48" t="s">
        <v>337</v>
      </c>
      <c r="B472" s="41" t="s">
        <v>336</v>
      </c>
      <c r="C472" s="12"/>
      <c r="D472" s="12"/>
      <c r="E472" s="13"/>
      <c r="F472" s="12"/>
      <c r="G472" s="12"/>
      <c r="J472" s="8"/>
    </row>
    <row r="473" spans="1:10" ht="47.25" hidden="1">
      <c r="A473" s="48" t="s">
        <v>335</v>
      </c>
      <c r="B473" s="41" t="s">
        <v>334</v>
      </c>
      <c r="C473" s="12"/>
      <c r="D473" s="12"/>
      <c r="E473" s="13"/>
      <c r="F473" s="12"/>
      <c r="G473" s="12"/>
      <c r="J473" s="8"/>
    </row>
    <row r="474" spans="1:10" ht="31.5" hidden="1">
      <c r="A474" s="48" t="s">
        <v>333</v>
      </c>
      <c r="B474" s="41" t="s">
        <v>332</v>
      </c>
      <c r="C474" s="12"/>
      <c r="D474" s="12"/>
      <c r="E474" s="13"/>
      <c r="F474" s="12"/>
      <c r="G474" s="12"/>
      <c r="J474" s="8"/>
    </row>
    <row r="475" spans="1:10" ht="31.5">
      <c r="A475" s="43" t="s">
        <v>331</v>
      </c>
      <c r="B475" s="41" t="s">
        <v>330</v>
      </c>
      <c r="C475" s="22" t="s">
        <v>329</v>
      </c>
      <c r="D475" s="46">
        <v>2</v>
      </c>
      <c r="E475" s="13" t="s">
        <v>106</v>
      </c>
      <c r="F475" s="29" t="s">
        <v>1670</v>
      </c>
      <c r="G475" s="14"/>
    </row>
    <row r="476" spans="1:10" ht="30">
      <c r="A476" s="43"/>
      <c r="B476" s="41"/>
      <c r="C476" s="22" t="s">
        <v>327</v>
      </c>
      <c r="D476" s="46">
        <v>2</v>
      </c>
      <c r="E476" s="13" t="s">
        <v>106</v>
      </c>
      <c r="F476" s="13"/>
      <c r="G476" s="14"/>
    </row>
    <row r="477" spans="1:10" ht="47.25" hidden="1">
      <c r="A477" s="48" t="s">
        <v>326</v>
      </c>
      <c r="B477" s="41" t="s">
        <v>325</v>
      </c>
      <c r="C477" s="12"/>
      <c r="D477" s="12"/>
      <c r="E477" s="13"/>
      <c r="F477" s="12"/>
      <c r="G477" s="12"/>
      <c r="J477" s="8"/>
    </row>
    <row r="478" spans="1:10" ht="45">
      <c r="A478" s="43" t="s">
        <v>322</v>
      </c>
      <c r="B478" s="55" t="s">
        <v>321</v>
      </c>
      <c r="C478" s="29" t="s">
        <v>3350</v>
      </c>
      <c r="D478" s="15">
        <v>2</v>
      </c>
      <c r="E478" s="13" t="s">
        <v>106</v>
      </c>
      <c r="F478" s="12"/>
      <c r="G478" s="14"/>
    </row>
    <row r="479" spans="1:10" ht="40.15" hidden="1" customHeight="1">
      <c r="A479" s="324" t="s">
        <v>319</v>
      </c>
      <c r="B479" s="879" t="s">
        <v>318</v>
      </c>
      <c r="C479" s="880"/>
      <c r="D479" s="880"/>
      <c r="E479" s="880"/>
      <c r="F479" s="880"/>
      <c r="G479" s="881"/>
      <c r="J479" s="8"/>
    </row>
    <row r="480" spans="1:10" ht="31.5" hidden="1">
      <c r="A480" s="48" t="s">
        <v>317</v>
      </c>
      <c r="B480" s="41" t="s">
        <v>316</v>
      </c>
      <c r="C480" s="12"/>
      <c r="D480" s="224"/>
      <c r="E480" s="13"/>
      <c r="F480" s="12"/>
      <c r="G480" s="12"/>
      <c r="J480" s="8"/>
    </row>
    <row r="481" spans="1:10" ht="31.5" hidden="1">
      <c r="A481" s="48" t="s">
        <v>305</v>
      </c>
      <c r="B481" s="41" t="s">
        <v>304</v>
      </c>
      <c r="C481" s="12"/>
      <c r="D481" s="216"/>
      <c r="E481" s="13"/>
      <c r="F481" s="12"/>
      <c r="G481" s="12"/>
      <c r="J481" s="8"/>
    </row>
    <row r="482" spans="1:10" ht="15.75" hidden="1">
      <c r="A482" s="48"/>
      <c r="B482" s="41"/>
      <c r="C482" s="12"/>
      <c r="D482" s="216"/>
      <c r="E482" s="13"/>
      <c r="F482" s="12"/>
      <c r="G482" s="12"/>
      <c r="J482" s="8"/>
    </row>
    <row r="483" spans="1:10" ht="31.5" hidden="1">
      <c r="A483" s="48" t="s">
        <v>300</v>
      </c>
      <c r="B483" s="41" t="s">
        <v>299</v>
      </c>
      <c r="C483" s="12"/>
      <c r="D483" s="12"/>
      <c r="E483" s="13"/>
      <c r="F483" s="12"/>
      <c r="G483" s="12"/>
      <c r="J483" s="8"/>
    </row>
    <row r="484" spans="1:10" ht="40.15" hidden="1" customHeight="1">
      <c r="A484" s="324" t="s">
        <v>295</v>
      </c>
      <c r="B484" s="879" t="s">
        <v>294</v>
      </c>
      <c r="C484" s="880"/>
      <c r="D484" s="880"/>
      <c r="E484" s="880"/>
      <c r="F484" s="880"/>
      <c r="G484" s="881"/>
      <c r="J484" s="8"/>
    </row>
    <row r="485" spans="1:10" ht="47.25" hidden="1">
      <c r="A485" s="48" t="s">
        <v>293</v>
      </c>
      <c r="B485" s="34" t="s">
        <v>292</v>
      </c>
      <c r="C485" s="12"/>
      <c r="D485" s="12"/>
      <c r="E485" s="13"/>
      <c r="F485" s="12"/>
      <c r="G485" s="12"/>
      <c r="J485" s="8"/>
    </row>
    <row r="486" spans="1:10" ht="31.5" hidden="1">
      <c r="A486" s="48" t="s">
        <v>289</v>
      </c>
      <c r="B486" s="41" t="s">
        <v>288</v>
      </c>
      <c r="C486" s="12"/>
      <c r="D486" s="12"/>
      <c r="E486" s="13"/>
      <c r="F486" s="12"/>
      <c r="G486" s="12"/>
      <c r="J486" s="8"/>
    </row>
    <row r="487" spans="1:10" ht="40.15" hidden="1" customHeight="1">
      <c r="A487" s="324" t="s">
        <v>285</v>
      </c>
      <c r="B487" s="879" t="s">
        <v>284</v>
      </c>
      <c r="C487" s="880"/>
      <c r="D487" s="880"/>
      <c r="E487" s="880"/>
      <c r="F487" s="880"/>
      <c r="G487" s="881"/>
      <c r="J487" s="8"/>
    </row>
    <row r="488" spans="1:10" ht="60" hidden="1">
      <c r="A488" s="48" t="s">
        <v>283</v>
      </c>
      <c r="B488" s="49" t="s">
        <v>2148</v>
      </c>
      <c r="C488" s="12"/>
      <c r="D488" s="12"/>
      <c r="E488" s="13"/>
      <c r="F488" s="12"/>
      <c r="G488" s="12"/>
      <c r="J488" s="8"/>
    </row>
    <row r="489" spans="1:10" ht="60" hidden="1">
      <c r="A489" s="48" t="s">
        <v>270</v>
      </c>
      <c r="B489" s="49" t="s">
        <v>269</v>
      </c>
      <c r="C489" s="12"/>
      <c r="D489" s="12"/>
      <c r="E489" s="13"/>
      <c r="F489" s="12"/>
      <c r="G489" s="12"/>
      <c r="J489" s="8"/>
    </row>
    <row r="490" spans="1:10" ht="40.15" customHeight="1">
      <c r="A490" s="322" t="s">
        <v>263</v>
      </c>
      <c r="B490" s="879" t="s">
        <v>262</v>
      </c>
      <c r="C490" s="880"/>
      <c r="D490" s="880"/>
      <c r="E490" s="880"/>
      <c r="F490" s="880"/>
      <c r="G490" s="881"/>
      <c r="H490" s="11">
        <f>SUM(D492)</f>
        <v>2</v>
      </c>
      <c r="I490" s="11">
        <f>COUNT(D492)*2</f>
        <v>2</v>
      </c>
    </row>
    <row r="491" spans="1:10" ht="30" hidden="1">
      <c r="A491" s="48" t="s">
        <v>261</v>
      </c>
      <c r="B491" s="16" t="s">
        <v>260</v>
      </c>
      <c r="C491" s="12"/>
      <c r="D491" s="12"/>
      <c r="E491" s="13"/>
      <c r="F491" s="12"/>
      <c r="G491" s="12"/>
      <c r="J491" s="8"/>
    </row>
    <row r="492" spans="1:10" ht="45">
      <c r="A492" s="43" t="s">
        <v>255</v>
      </c>
      <c r="B492" s="49" t="s">
        <v>254</v>
      </c>
      <c r="C492" s="22" t="s">
        <v>251</v>
      </c>
      <c r="D492" s="46">
        <v>2</v>
      </c>
      <c r="E492" s="13" t="s">
        <v>223</v>
      </c>
      <c r="F492" s="29" t="s">
        <v>250</v>
      </c>
      <c r="G492" s="14"/>
    </row>
    <row r="493" spans="1:10" ht="45" hidden="1">
      <c r="A493" s="48" t="s">
        <v>249</v>
      </c>
      <c r="B493" s="49" t="s">
        <v>248</v>
      </c>
      <c r="C493" s="21"/>
      <c r="D493" s="12"/>
      <c r="E493" s="13"/>
      <c r="F493" s="12"/>
      <c r="G493" s="12"/>
      <c r="J493" s="8"/>
    </row>
    <row r="494" spans="1:10" ht="30" hidden="1">
      <c r="A494" s="48" t="s">
        <v>240</v>
      </c>
      <c r="B494" s="16" t="s">
        <v>239</v>
      </c>
      <c r="C494" s="12"/>
      <c r="D494" s="12"/>
      <c r="E494" s="13"/>
      <c r="F494" s="12"/>
      <c r="G494" s="12"/>
      <c r="J494" s="8"/>
    </row>
    <row r="495" spans="1:10" ht="30" hidden="1">
      <c r="A495" s="48" t="s">
        <v>238</v>
      </c>
      <c r="B495" s="16" t="s">
        <v>237</v>
      </c>
      <c r="C495" s="12"/>
      <c r="D495" s="12"/>
      <c r="E495" s="13"/>
      <c r="F495" s="12"/>
      <c r="G495" s="12"/>
      <c r="J495" s="8"/>
    </row>
    <row r="496" spans="1:10" ht="40.15" customHeight="1">
      <c r="A496" s="320" t="s">
        <v>236</v>
      </c>
      <c r="B496" s="879" t="s">
        <v>235</v>
      </c>
      <c r="C496" s="880"/>
      <c r="D496" s="880"/>
      <c r="E496" s="880"/>
      <c r="F496" s="880"/>
      <c r="G496" s="881"/>
      <c r="H496" s="11">
        <f>SUM(D497:D502)</f>
        <v>10</v>
      </c>
      <c r="I496" s="11">
        <f>COUNT(D497:D502)*2</f>
        <v>10</v>
      </c>
    </row>
    <row r="497" spans="1:10" ht="45">
      <c r="A497" s="43" t="s">
        <v>234</v>
      </c>
      <c r="B497" s="34" t="s">
        <v>233</v>
      </c>
      <c r="C497" s="54" t="s">
        <v>232</v>
      </c>
      <c r="D497" s="680">
        <v>2</v>
      </c>
      <c r="E497" s="130" t="s">
        <v>156</v>
      </c>
      <c r="F497" s="54" t="s">
        <v>5229</v>
      </c>
      <c r="G497" s="14"/>
    </row>
    <row r="498" spans="1:10" ht="30">
      <c r="A498" s="43"/>
      <c r="B498" s="34"/>
      <c r="C498" s="29" t="s">
        <v>5230</v>
      </c>
      <c r="D498" s="680">
        <v>2</v>
      </c>
      <c r="E498" s="130" t="s">
        <v>156</v>
      </c>
      <c r="F498" s="130"/>
      <c r="G498" s="14"/>
    </row>
    <row r="499" spans="1:10" ht="105">
      <c r="A499" s="43"/>
      <c r="B499" s="34"/>
      <c r="C499" s="29" t="s">
        <v>5261</v>
      </c>
      <c r="D499" s="680">
        <v>2</v>
      </c>
      <c r="E499" s="130"/>
      <c r="F499" s="130" t="s">
        <v>5262</v>
      </c>
      <c r="G499" s="14"/>
    </row>
    <row r="500" spans="1:10" ht="30">
      <c r="A500" s="43"/>
      <c r="B500" s="34"/>
      <c r="C500" s="22" t="s">
        <v>229</v>
      </c>
      <c r="D500" s="675">
        <v>2</v>
      </c>
      <c r="E500" s="13" t="s">
        <v>156</v>
      </c>
      <c r="F500" s="13"/>
      <c r="G500" s="14"/>
    </row>
    <row r="501" spans="1:10" ht="105" hidden="1">
      <c r="A501" s="48" t="s">
        <v>228</v>
      </c>
      <c r="B501" s="34"/>
      <c r="C501" s="604" t="s">
        <v>5261</v>
      </c>
      <c r="D501" s="622"/>
      <c r="E501" s="621"/>
      <c r="F501" s="621" t="s">
        <v>5262</v>
      </c>
      <c r="G501" s="12"/>
      <c r="J501" s="8"/>
    </row>
    <row r="502" spans="1:10" ht="45">
      <c r="A502" s="43" t="s">
        <v>219</v>
      </c>
      <c r="B502" s="34" t="s">
        <v>218</v>
      </c>
      <c r="C502" s="693" t="s">
        <v>3349</v>
      </c>
      <c r="D502" s="675">
        <v>2</v>
      </c>
      <c r="E502" s="45" t="s">
        <v>110</v>
      </c>
      <c r="F502" s="29" t="s">
        <v>5263</v>
      </c>
      <c r="G502" s="14"/>
    </row>
    <row r="503" spans="1:10" ht="21">
      <c r="A503" s="111"/>
      <c r="B503" s="735" t="s">
        <v>214</v>
      </c>
      <c r="C503" s="736"/>
      <c r="D503" s="736"/>
      <c r="E503" s="736"/>
      <c r="F503" s="736"/>
      <c r="G503" s="736"/>
      <c r="H503" s="11">
        <f>H504+H507+H511+H516+H534+H538+H545+H550+H554+H561</f>
        <v>78</v>
      </c>
      <c r="I503" s="11">
        <f>I504+I507+I511+I516+I534+I538+I545+I550+I554+I561</f>
        <v>78</v>
      </c>
    </row>
    <row r="504" spans="1:10" ht="40.15" customHeight="1">
      <c r="A504" s="322" t="s">
        <v>213</v>
      </c>
      <c r="B504" s="879" t="s">
        <v>212</v>
      </c>
      <c r="C504" s="880"/>
      <c r="D504" s="880"/>
      <c r="E504" s="880"/>
      <c r="F504" s="880"/>
      <c r="G504" s="881"/>
      <c r="H504" s="11">
        <f>SUM(D505)</f>
        <v>2</v>
      </c>
      <c r="I504" s="11">
        <f>COUNT(D505)*2</f>
        <v>2</v>
      </c>
    </row>
    <row r="505" spans="1:10" ht="63">
      <c r="A505" s="27" t="s">
        <v>211</v>
      </c>
      <c r="B505" s="41" t="s">
        <v>210</v>
      </c>
      <c r="C505" s="40" t="s">
        <v>209</v>
      </c>
      <c r="D505" s="23">
        <v>2</v>
      </c>
      <c r="E505" s="25" t="s">
        <v>106</v>
      </c>
      <c r="F505" s="24"/>
      <c r="G505" s="23"/>
    </row>
    <row r="506" spans="1:10" ht="30" hidden="1">
      <c r="A506" s="39" t="s">
        <v>208</v>
      </c>
      <c r="B506" s="16" t="s">
        <v>207</v>
      </c>
      <c r="C506" s="24"/>
      <c r="D506" s="24"/>
      <c r="E506" s="25"/>
      <c r="F506" s="24"/>
      <c r="G506" s="24"/>
      <c r="J506" s="8"/>
    </row>
    <row r="507" spans="1:10" ht="25.9" customHeight="1">
      <c r="A507" s="322" t="s">
        <v>206</v>
      </c>
      <c r="B507" s="879" t="s">
        <v>205</v>
      </c>
      <c r="C507" s="880"/>
      <c r="D507" s="880"/>
      <c r="E507" s="880"/>
      <c r="F507" s="880"/>
      <c r="G507" s="881"/>
      <c r="H507" s="11">
        <f>SUM(D508)</f>
        <v>2</v>
      </c>
      <c r="I507" s="11">
        <f>COUNT(D508)*2</f>
        <v>2</v>
      </c>
    </row>
    <row r="508" spans="1:10" ht="31.5">
      <c r="A508" s="27" t="s">
        <v>204</v>
      </c>
      <c r="B508" s="34" t="s">
        <v>203</v>
      </c>
      <c r="C508" s="21" t="s">
        <v>3172</v>
      </c>
      <c r="D508" s="23">
        <v>2</v>
      </c>
      <c r="E508" s="25" t="s">
        <v>49</v>
      </c>
      <c r="F508" s="24"/>
      <c r="G508" s="23"/>
    </row>
    <row r="509" spans="1:10" ht="31.5" hidden="1">
      <c r="A509" s="39" t="s">
        <v>201</v>
      </c>
      <c r="B509" s="34" t="s">
        <v>200</v>
      </c>
      <c r="C509" s="24"/>
      <c r="D509" s="24"/>
      <c r="E509" s="25"/>
      <c r="F509" s="24"/>
      <c r="G509" s="24"/>
      <c r="J509" s="8"/>
    </row>
    <row r="510" spans="1:10" ht="31.5" hidden="1">
      <c r="A510" s="39" t="s">
        <v>199</v>
      </c>
      <c r="B510" s="34" t="s">
        <v>198</v>
      </c>
      <c r="C510" s="24"/>
      <c r="D510" s="24"/>
      <c r="E510" s="25"/>
      <c r="F510" s="24"/>
      <c r="G510" s="24"/>
      <c r="J510" s="8"/>
    </row>
    <row r="511" spans="1:10" ht="40.15" customHeight="1">
      <c r="A511" s="322" t="s">
        <v>197</v>
      </c>
      <c r="B511" s="879" t="s">
        <v>196</v>
      </c>
      <c r="C511" s="880"/>
      <c r="D511" s="880"/>
      <c r="E511" s="880"/>
      <c r="F511" s="880"/>
      <c r="G511" s="881"/>
      <c r="H511" s="11">
        <f>SUM(D512:D515)</f>
        <v>8</v>
      </c>
      <c r="I511" s="11">
        <f>COUNT(D512:D515)*2</f>
        <v>8</v>
      </c>
    </row>
    <row r="512" spans="1:10" ht="60">
      <c r="A512" s="18" t="s">
        <v>195</v>
      </c>
      <c r="B512" s="34" t="s">
        <v>194</v>
      </c>
      <c r="C512" s="44" t="s">
        <v>3348</v>
      </c>
      <c r="D512" s="23">
        <v>2</v>
      </c>
      <c r="E512" s="25" t="s">
        <v>106</v>
      </c>
      <c r="F512" s="24"/>
      <c r="G512" s="23"/>
    </row>
    <row r="513" spans="1:9" ht="47.25">
      <c r="A513" s="18" t="s">
        <v>191</v>
      </c>
      <c r="B513" s="34" t="s">
        <v>190</v>
      </c>
      <c r="C513" s="16" t="s">
        <v>3347</v>
      </c>
      <c r="D513" s="23">
        <v>2</v>
      </c>
      <c r="E513" s="25" t="s">
        <v>106</v>
      </c>
      <c r="F513" s="16" t="s">
        <v>3346</v>
      </c>
      <c r="G513" s="23"/>
    </row>
    <row r="514" spans="1:9" ht="47.25">
      <c r="A514" s="18" t="s">
        <v>188</v>
      </c>
      <c r="B514" s="37" t="s">
        <v>187</v>
      </c>
      <c r="C514" s="34" t="s">
        <v>186</v>
      </c>
      <c r="D514" s="23">
        <v>2</v>
      </c>
      <c r="E514" s="25" t="s">
        <v>106</v>
      </c>
      <c r="F514" s="24"/>
      <c r="G514" s="23"/>
    </row>
    <row r="515" spans="1:9" ht="47.25">
      <c r="A515" s="18"/>
      <c r="B515" s="37"/>
      <c r="C515" s="34" t="s">
        <v>185</v>
      </c>
      <c r="D515" s="23">
        <v>2</v>
      </c>
      <c r="E515" s="25" t="s">
        <v>118</v>
      </c>
      <c r="F515" s="24"/>
      <c r="G515" s="23"/>
    </row>
    <row r="516" spans="1:9" ht="40.15" customHeight="1">
      <c r="A516" s="322" t="s">
        <v>184</v>
      </c>
      <c r="B516" s="879" t="s">
        <v>183</v>
      </c>
      <c r="C516" s="880"/>
      <c r="D516" s="880"/>
      <c r="E516" s="880"/>
      <c r="F516" s="880"/>
      <c r="G516" s="881"/>
      <c r="H516" s="11">
        <f>SUM(D517:D533)</f>
        <v>34</v>
      </c>
      <c r="I516" s="11">
        <f>COUNT(D517:D533)*2</f>
        <v>34</v>
      </c>
    </row>
    <row r="517" spans="1:9" ht="45">
      <c r="A517" s="18" t="s">
        <v>182</v>
      </c>
      <c r="B517" s="34" t="s">
        <v>181</v>
      </c>
      <c r="C517" s="31" t="s">
        <v>180</v>
      </c>
      <c r="D517" s="23">
        <v>2</v>
      </c>
      <c r="E517" s="25" t="s">
        <v>49</v>
      </c>
      <c r="F517" s="24"/>
      <c r="G517" s="23"/>
    </row>
    <row r="518" spans="1:9" ht="30">
      <c r="A518" s="18"/>
      <c r="B518" s="34"/>
      <c r="C518" s="22" t="s">
        <v>179</v>
      </c>
      <c r="D518" s="36">
        <v>2</v>
      </c>
      <c r="E518" s="25" t="s">
        <v>178</v>
      </c>
      <c r="F518" s="24"/>
      <c r="G518" s="23"/>
    </row>
    <row r="519" spans="1:9" ht="60">
      <c r="A519" s="18" t="s">
        <v>177</v>
      </c>
      <c r="B519" s="34" t="s">
        <v>176</v>
      </c>
      <c r="C519" s="21" t="s">
        <v>3345</v>
      </c>
      <c r="D519" s="23">
        <v>2</v>
      </c>
      <c r="E519" s="25" t="s">
        <v>49</v>
      </c>
      <c r="F519" s="24"/>
      <c r="G519" s="23"/>
    </row>
    <row r="520" spans="1:9" ht="45">
      <c r="A520" s="18"/>
      <c r="B520" s="34"/>
      <c r="C520" s="21" t="s">
        <v>3344</v>
      </c>
      <c r="D520" s="23">
        <v>2</v>
      </c>
      <c r="E520" s="25" t="s">
        <v>49</v>
      </c>
      <c r="F520" s="24"/>
      <c r="G520" s="23"/>
    </row>
    <row r="521" spans="1:9" ht="45">
      <c r="A521" s="18"/>
      <c r="B521" s="34"/>
      <c r="C521" s="21" t="s">
        <v>3343</v>
      </c>
      <c r="D521" s="23">
        <v>2</v>
      </c>
      <c r="E521" s="25" t="s">
        <v>49</v>
      </c>
      <c r="F521" s="24"/>
      <c r="G521" s="23"/>
    </row>
    <row r="522" spans="1:9" ht="30">
      <c r="A522" s="18"/>
      <c r="B522" s="34"/>
      <c r="C522" s="21" t="s">
        <v>3342</v>
      </c>
      <c r="D522" s="23">
        <v>2</v>
      </c>
      <c r="E522" s="25" t="s">
        <v>49</v>
      </c>
      <c r="F522" s="24"/>
      <c r="G522" s="23"/>
    </row>
    <row r="523" spans="1:9" ht="45">
      <c r="A523" s="18"/>
      <c r="B523" s="34"/>
      <c r="C523" s="21" t="s">
        <v>3341</v>
      </c>
      <c r="D523" s="23">
        <v>2</v>
      </c>
      <c r="E523" s="25" t="s">
        <v>49</v>
      </c>
      <c r="F523" s="24"/>
      <c r="G523" s="23"/>
    </row>
    <row r="524" spans="1:9" ht="45">
      <c r="A524" s="18"/>
      <c r="B524" s="34"/>
      <c r="C524" s="21" t="s">
        <v>3340</v>
      </c>
      <c r="D524" s="23">
        <v>2</v>
      </c>
      <c r="E524" s="25" t="s">
        <v>49</v>
      </c>
      <c r="F524" s="24"/>
      <c r="G524" s="23"/>
    </row>
    <row r="525" spans="1:9" ht="45">
      <c r="A525" s="18"/>
      <c r="B525" s="34"/>
      <c r="C525" s="21" t="s">
        <v>3339</v>
      </c>
      <c r="D525" s="23">
        <v>2</v>
      </c>
      <c r="E525" s="25" t="s">
        <v>49</v>
      </c>
      <c r="F525" s="24"/>
      <c r="G525" s="23"/>
    </row>
    <row r="526" spans="1:9" ht="45">
      <c r="A526" s="18"/>
      <c r="B526" s="34"/>
      <c r="C526" s="35" t="s">
        <v>3338</v>
      </c>
      <c r="D526" s="23">
        <v>2</v>
      </c>
      <c r="E526" s="25" t="s">
        <v>49</v>
      </c>
      <c r="F526" s="24"/>
      <c r="G526" s="23"/>
    </row>
    <row r="527" spans="1:9" ht="60">
      <c r="A527" s="18"/>
      <c r="B527" s="34"/>
      <c r="C527" s="35" t="s">
        <v>3337</v>
      </c>
      <c r="D527" s="23">
        <v>2</v>
      </c>
      <c r="E527" s="25" t="s">
        <v>49</v>
      </c>
      <c r="F527" s="24"/>
      <c r="G527" s="23"/>
    </row>
    <row r="528" spans="1:9" ht="60">
      <c r="A528" s="18"/>
      <c r="B528" s="34"/>
      <c r="C528" s="35" t="s">
        <v>3336</v>
      </c>
      <c r="D528" s="23">
        <v>2</v>
      </c>
      <c r="E528" s="25" t="s">
        <v>49</v>
      </c>
      <c r="F528" s="24"/>
      <c r="G528" s="23"/>
    </row>
    <row r="529" spans="1:9" ht="45">
      <c r="A529" s="18"/>
      <c r="B529" s="34"/>
      <c r="C529" s="35" t="s">
        <v>3335</v>
      </c>
      <c r="D529" s="23">
        <v>2</v>
      </c>
      <c r="E529" s="25" t="s">
        <v>49</v>
      </c>
      <c r="F529" s="24"/>
      <c r="G529" s="23"/>
    </row>
    <row r="530" spans="1:9" ht="60">
      <c r="A530" s="18"/>
      <c r="B530" s="34"/>
      <c r="C530" s="35" t="s">
        <v>3334</v>
      </c>
      <c r="D530" s="23">
        <v>2</v>
      </c>
      <c r="E530" s="25" t="s">
        <v>49</v>
      </c>
      <c r="F530" s="24"/>
      <c r="G530" s="23"/>
    </row>
    <row r="531" spans="1:9" ht="60">
      <c r="A531" s="18"/>
      <c r="B531" s="34"/>
      <c r="C531" s="35" t="s">
        <v>3333</v>
      </c>
      <c r="D531" s="23">
        <v>2</v>
      </c>
      <c r="E531" s="25" t="s">
        <v>49</v>
      </c>
      <c r="F531" s="24"/>
      <c r="G531" s="23"/>
    </row>
    <row r="532" spans="1:9" ht="31.5">
      <c r="A532" s="18" t="s">
        <v>162</v>
      </c>
      <c r="B532" s="34" t="s">
        <v>161</v>
      </c>
      <c r="C532" s="21" t="s">
        <v>1661</v>
      </c>
      <c r="D532" s="23">
        <v>2</v>
      </c>
      <c r="E532" s="25" t="s">
        <v>106</v>
      </c>
      <c r="F532" s="24"/>
      <c r="G532" s="23"/>
    </row>
    <row r="533" spans="1:9" ht="45">
      <c r="A533" s="18" t="s">
        <v>159</v>
      </c>
      <c r="B533" s="34" t="s">
        <v>158</v>
      </c>
      <c r="C533" s="35" t="s">
        <v>157</v>
      </c>
      <c r="D533" s="23">
        <v>2</v>
      </c>
      <c r="E533" s="25" t="s">
        <v>156</v>
      </c>
      <c r="F533" s="16" t="s">
        <v>3332</v>
      </c>
      <c r="G533" s="23"/>
    </row>
    <row r="534" spans="1:9" ht="40.15" customHeight="1">
      <c r="A534" s="322" t="s">
        <v>154</v>
      </c>
      <c r="B534" s="879" t="s">
        <v>153</v>
      </c>
      <c r="C534" s="880"/>
      <c r="D534" s="880"/>
      <c r="E534" s="880"/>
      <c r="F534" s="880"/>
      <c r="G534" s="881"/>
      <c r="H534" s="11">
        <f>SUM(D535:D537)</f>
        <v>6</v>
      </c>
      <c r="I534" s="11">
        <f>COUNT(D535:D537)*2</f>
        <v>6</v>
      </c>
    </row>
    <row r="535" spans="1:9" ht="30">
      <c r="A535" s="18" t="s">
        <v>152</v>
      </c>
      <c r="B535" s="34" t="s">
        <v>151</v>
      </c>
      <c r="C535" s="21" t="s">
        <v>150</v>
      </c>
      <c r="D535" s="23">
        <v>2</v>
      </c>
      <c r="E535" s="25" t="s">
        <v>106</v>
      </c>
      <c r="F535" s="24"/>
      <c r="G535" s="23"/>
    </row>
    <row r="536" spans="1:9" ht="47.25">
      <c r="A536" s="18" t="s">
        <v>149</v>
      </c>
      <c r="B536" s="34" t="s">
        <v>148</v>
      </c>
      <c r="C536" s="29" t="s">
        <v>147</v>
      </c>
      <c r="D536" s="23">
        <v>2</v>
      </c>
      <c r="E536" s="25" t="s">
        <v>106</v>
      </c>
      <c r="F536" s="24"/>
      <c r="G536" s="23"/>
    </row>
    <row r="537" spans="1:9" ht="31.5">
      <c r="A537" s="18" t="s">
        <v>146</v>
      </c>
      <c r="B537" s="34" t="s">
        <v>145</v>
      </c>
      <c r="C537" s="22" t="s">
        <v>144</v>
      </c>
      <c r="D537" s="23">
        <v>2</v>
      </c>
      <c r="E537" s="25" t="s">
        <v>106</v>
      </c>
      <c r="F537" s="24"/>
      <c r="G537" s="23"/>
    </row>
    <row r="538" spans="1:9" ht="40.15" customHeight="1">
      <c r="A538" s="322" t="s">
        <v>143</v>
      </c>
      <c r="B538" s="737" t="s">
        <v>142</v>
      </c>
      <c r="C538" s="738"/>
      <c r="D538" s="738"/>
      <c r="E538" s="738"/>
      <c r="F538" s="738"/>
      <c r="G538" s="739"/>
      <c r="H538" s="11">
        <f>SUM(D539:D544)</f>
        <v>12</v>
      </c>
      <c r="I538" s="11">
        <f>COUNT(D539:D544)*2</f>
        <v>12</v>
      </c>
    </row>
    <row r="539" spans="1:9" ht="31.5">
      <c r="A539" s="18" t="s">
        <v>141</v>
      </c>
      <c r="B539" s="28" t="s">
        <v>140</v>
      </c>
      <c r="C539" s="29" t="s">
        <v>139</v>
      </c>
      <c r="D539" s="23">
        <v>2</v>
      </c>
      <c r="E539" s="25" t="s">
        <v>120</v>
      </c>
      <c r="F539" s="24"/>
      <c r="G539" s="23"/>
    </row>
    <row r="540" spans="1:9" ht="31.5">
      <c r="A540" s="18" t="s">
        <v>138</v>
      </c>
      <c r="B540" s="28" t="s">
        <v>137</v>
      </c>
      <c r="C540" s="21" t="s">
        <v>3331</v>
      </c>
      <c r="D540" s="23">
        <v>2</v>
      </c>
      <c r="E540" s="25" t="s">
        <v>120</v>
      </c>
      <c r="F540" s="24"/>
      <c r="G540" s="23"/>
    </row>
    <row r="541" spans="1:9" ht="30">
      <c r="A541" s="18"/>
      <c r="B541" s="28"/>
      <c r="C541" s="21" t="s">
        <v>3330</v>
      </c>
      <c r="D541" s="23">
        <v>2</v>
      </c>
      <c r="E541" s="25" t="s">
        <v>120</v>
      </c>
      <c r="F541" s="24"/>
      <c r="G541" s="23"/>
    </row>
    <row r="542" spans="1:9" ht="47.25">
      <c r="A542" s="18" t="s">
        <v>134</v>
      </c>
      <c r="B542" s="32" t="s">
        <v>133</v>
      </c>
      <c r="C542" s="31" t="s">
        <v>132</v>
      </c>
      <c r="D542" s="23">
        <v>2</v>
      </c>
      <c r="E542" s="25" t="s">
        <v>120</v>
      </c>
      <c r="F542" s="24"/>
      <c r="G542" s="23"/>
    </row>
    <row r="543" spans="1:9" ht="47.25">
      <c r="A543" s="18" t="s">
        <v>131</v>
      </c>
      <c r="B543" s="28" t="s">
        <v>130</v>
      </c>
      <c r="C543" s="44" t="s">
        <v>129</v>
      </c>
      <c r="D543" s="23">
        <v>2</v>
      </c>
      <c r="E543" s="25" t="s">
        <v>120</v>
      </c>
      <c r="F543" s="24"/>
      <c r="G543" s="23"/>
    </row>
    <row r="544" spans="1:9" ht="47.25">
      <c r="A544" s="18" t="s">
        <v>128</v>
      </c>
      <c r="B544" s="28" t="s">
        <v>127</v>
      </c>
      <c r="C544" s="29" t="s">
        <v>126</v>
      </c>
      <c r="D544" s="23">
        <v>2</v>
      </c>
      <c r="E544" s="25" t="s">
        <v>120</v>
      </c>
      <c r="F544" s="24"/>
      <c r="G544" s="23"/>
    </row>
    <row r="545" spans="1:10" ht="40.15" customHeight="1">
      <c r="A545" s="322" t="s">
        <v>125</v>
      </c>
      <c r="B545" s="704" t="s">
        <v>5134</v>
      </c>
      <c r="C545" s="705"/>
      <c r="D545" s="705"/>
      <c r="E545" s="705"/>
      <c r="F545" s="705"/>
      <c r="G545" s="706"/>
      <c r="H545" s="11">
        <f>SUM(D547:D549)</f>
        <v>6</v>
      </c>
      <c r="I545" s="11">
        <f>COUNT(D547:D549)*2</f>
        <v>6</v>
      </c>
    </row>
    <row r="546" spans="1:10" ht="15.75" hidden="1">
      <c r="A546" s="20" t="s">
        <v>123</v>
      </c>
      <c r="B546" s="28" t="s">
        <v>122</v>
      </c>
      <c r="C546" s="24"/>
      <c r="D546" s="24"/>
      <c r="E546" s="25"/>
      <c r="F546" s="24"/>
      <c r="G546" s="24"/>
      <c r="J546" s="8"/>
    </row>
    <row r="547" spans="1:10" ht="135">
      <c r="A547" s="18" t="s">
        <v>121</v>
      </c>
      <c r="B547" s="29" t="s">
        <v>5144</v>
      </c>
      <c r="C547" s="29" t="s">
        <v>5145</v>
      </c>
      <c r="D547" s="674">
        <v>2</v>
      </c>
      <c r="E547" s="25" t="s">
        <v>106</v>
      </c>
      <c r="F547" s="663" t="s">
        <v>5146</v>
      </c>
      <c r="G547" s="23"/>
    </row>
    <row r="548" spans="1:10" ht="105">
      <c r="A548" s="18" t="s">
        <v>119</v>
      </c>
      <c r="B548" s="29" t="s">
        <v>5148</v>
      </c>
      <c r="C548" s="29" t="s">
        <v>5149</v>
      </c>
      <c r="D548" s="674">
        <v>2</v>
      </c>
      <c r="E548" s="25" t="s">
        <v>106</v>
      </c>
      <c r="F548" s="663" t="s">
        <v>5150</v>
      </c>
      <c r="G548" s="23"/>
    </row>
    <row r="549" spans="1:10" ht="165">
      <c r="A549" s="18" t="s">
        <v>117</v>
      </c>
      <c r="B549" s="29" t="s">
        <v>5156</v>
      </c>
      <c r="C549" s="29" t="s">
        <v>5157</v>
      </c>
      <c r="D549" s="674">
        <v>2</v>
      </c>
      <c r="E549" s="25" t="s">
        <v>106</v>
      </c>
      <c r="F549" s="663" t="s">
        <v>5158</v>
      </c>
      <c r="G549" s="23"/>
    </row>
    <row r="550" spans="1:10" ht="40.15" customHeight="1">
      <c r="A550" s="322" t="s">
        <v>116</v>
      </c>
      <c r="B550" s="879" t="s">
        <v>115</v>
      </c>
      <c r="C550" s="880"/>
      <c r="D550" s="880"/>
      <c r="E550" s="880"/>
      <c r="F550" s="880"/>
      <c r="G550" s="881"/>
      <c r="H550" s="11">
        <f>SUM(D551:D553)</f>
        <v>6</v>
      </c>
      <c r="I550" s="11">
        <f>COUNT(D551:D553)*2</f>
        <v>6</v>
      </c>
    </row>
    <row r="551" spans="1:10" ht="31.5">
      <c r="A551" s="18" t="s">
        <v>114</v>
      </c>
      <c r="B551" s="112" t="s">
        <v>113</v>
      </c>
      <c r="C551" s="22" t="s">
        <v>5242</v>
      </c>
      <c r="D551" s="515">
        <v>2</v>
      </c>
      <c r="E551" s="25" t="s">
        <v>110</v>
      </c>
      <c r="F551" s="25" t="s">
        <v>5243</v>
      </c>
      <c r="G551" s="36"/>
    </row>
    <row r="552" spans="1:10" ht="30">
      <c r="A552" s="111"/>
      <c r="B552" s="112"/>
      <c r="C552" s="22" t="s">
        <v>5258</v>
      </c>
      <c r="D552" s="515">
        <v>2</v>
      </c>
      <c r="E552" s="25" t="s">
        <v>110</v>
      </c>
      <c r="F552" s="25" t="s">
        <v>5259</v>
      </c>
      <c r="G552" s="36"/>
    </row>
    <row r="553" spans="1:10" ht="45">
      <c r="A553" s="18" t="s">
        <v>108</v>
      </c>
      <c r="B553" s="112" t="s">
        <v>107</v>
      </c>
      <c r="C553" s="25" t="s">
        <v>5313</v>
      </c>
      <c r="D553" s="515">
        <v>2</v>
      </c>
      <c r="E553" s="110" t="s">
        <v>106</v>
      </c>
      <c r="F553" s="22" t="s">
        <v>5260</v>
      </c>
      <c r="G553" s="36"/>
    </row>
    <row r="554" spans="1:10" ht="15.75" hidden="1">
      <c r="A554" s="611" t="s">
        <v>5160</v>
      </c>
      <c r="B554" s="753" t="s">
        <v>5244</v>
      </c>
      <c r="C554" s="754"/>
      <c r="D554" s="754"/>
      <c r="E554" s="754"/>
      <c r="F554" s="754"/>
      <c r="G554" s="760"/>
      <c r="H554" s="509">
        <f>SUM(D555:D560)</f>
        <v>0</v>
      </c>
      <c r="I554" s="509">
        <f>COUNT(D555:D560)*2</f>
        <v>0</v>
      </c>
    </row>
    <row r="555" spans="1:10" ht="45" hidden="1">
      <c r="A555" s="611" t="s">
        <v>5162</v>
      </c>
      <c r="B555" s="21" t="s">
        <v>5163</v>
      </c>
      <c r="C555" s="21"/>
      <c r="D555" s="613"/>
      <c r="E555" s="21"/>
      <c r="F555" s="21"/>
      <c r="G555" s="21"/>
      <c r="H555" s="509"/>
      <c r="I555" s="509"/>
    </row>
    <row r="556" spans="1:10" ht="45" hidden="1">
      <c r="A556" s="611" t="s">
        <v>5166</v>
      </c>
      <c r="B556" s="21" t="s">
        <v>5167</v>
      </c>
      <c r="C556" s="21"/>
      <c r="D556" s="613"/>
      <c r="E556" s="21"/>
      <c r="F556" s="21"/>
      <c r="G556" s="21"/>
      <c r="H556" s="509"/>
      <c r="I556" s="509"/>
    </row>
    <row r="557" spans="1:10" ht="45" hidden="1">
      <c r="A557" s="611" t="s">
        <v>5170</v>
      </c>
      <c r="B557" s="21" t="s">
        <v>5171</v>
      </c>
      <c r="C557" s="21"/>
      <c r="D557" s="613"/>
      <c r="E557" s="21"/>
      <c r="F557" s="21"/>
      <c r="G557" s="21"/>
      <c r="H557" s="509"/>
      <c r="I557" s="509"/>
    </row>
    <row r="558" spans="1:10" ht="75" hidden="1">
      <c r="A558" s="611" t="s">
        <v>5174</v>
      </c>
      <c r="B558" s="21" t="s">
        <v>5175</v>
      </c>
      <c r="C558" s="21"/>
      <c r="D558" s="613"/>
      <c r="E558" s="21"/>
      <c r="F558" s="21"/>
      <c r="G558" s="21"/>
      <c r="H558" s="509"/>
      <c r="I558" s="509"/>
    </row>
    <row r="559" spans="1:10" ht="30" hidden="1">
      <c r="A559" s="611" t="s">
        <v>5178</v>
      </c>
      <c r="B559" s="21" t="s">
        <v>5179</v>
      </c>
      <c r="C559" s="21"/>
      <c r="D559" s="613"/>
      <c r="E559" s="21"/>
      <c r="F559" s="21"/>
      <c r="G559" s="21"/>
      <c r="H559" s="509"/>
      <c r="I559" s="509"/>
    </row>
    <row r="560" spans="1:10" ht="30" hidden="1">
      <c r="A560" s="611" t="s">
        <v>5182</v>
      </c>
      <c r="B560" s="21" t="s">
        <v>5183</v>
      </c>
      <c r="C560" s="21"/>
      <c r="D560" s="613"/>
      <c r="E560" s="21"/>
      <c r="F560" s="21"/>
      <c r="G560" s="21"/>
      <c r="H560" s="509"/>
      <c r="I560" s="509"/>
    </row>
    <row r="561" spans="1:9" ht="15.75">
      <c r="A561" s="624" t="s">
        <v>5186</v>
      </c>
      <c r="B561" s="761" t="s">
        <v>5187</v>
      </c>
      <c r="C561" s="762"/>
      <c r="D561" s="762"/>
      <c r="E561" s="762"/>
      <c r="F561" s="762"/>
      <c r="G561" s="829"/>
      <c r="H561" s="11">
        <f>SUM(D562:D571)</f>
        <v>2</v>
      </c>
      <c r="I561" s="11">
        <f>COUNT(D562:D571)*2</f>
        <v>2</v>
      </c>
    </row>
    <row r="562" spans="1:9" ht="75" hidden="1">
      <c r="A562" s="611" t="s">
        <v>5245</v>
      </c>
      <c r="B562" s="21" t="s">
        <v>5189</v>
      </c>
      <c r="C562" s="21"/>
      <c r="D562" s="613"/>
      <c r="E562" s="21"/>
      <c r="F562" s="21"/>
      <c r="G562" s="21"/>
      <c r="H562" s="509"/>
      <c r="I562" s="509"/>
    </row>
    <row r="563" spans="1:9" ht="60" hidden="1">
      <c r="A563" s="611" t="s">
        <v>5246</v>
      </c>
      <c r="B563" s="21" t="s">
        <v>5193</v>
      </c>
      <c r="C563" s="21"/>
      <c r="D563" s="613"/>
      <c r="E563" s="21"/>
      <c r="F563" s="21"/>
      <c r="G563" s="21"/>
      <c r="H563" s="509"/>
      <c r="I563" s="509"/>
    </row>
    <row r="564" spans="1:9" ht="60" hidden="1">
      <c r="A564" s="611" t="s">
        <v>5247</v>
      </c>
      <c r="B564" s="21" t="s">
        <v>5197</v>
      </c>
      <c r="C564" s="21"/>
      <c r="D564" s="613"/>
      <c r="E564" s="21"/>
      <c r="F564" s="21"/>
      <c r="G564" s="21"/>
      <c r="H564" s="509"/>
      <c r="I564" s="509"/>
    </row>
    <row r="565" spans="1:9" ht="45" hidden="1">
      <c r="A565" s="611" t="s">
        <v>5248</v>
      </c>
      <c r="B565" s="21" t="s">
        <v>5201</v>
      </c>
      <c r="C565" s="21"/>
      <c r="D565" s="613"/>
      <c r="E565" s="21"/>
      <c r="F565" s="21"/>
      <c r="G565" s="21"/>
      <c r="H565" s="509"/>
      <c r="I565" s="509"/>
    </row>
    <row r="566" spans="1:9" ht="45" hidden="1">
      <c r="A566" s="611" t="s">
        <v>5249</v>
      </c>
      <c r="B566" s="21" t="s">
        <v>5205</v>
      </c>
      <c r="C566" s="21"/>
      <c r="D566" s="613"/>
      <c r="E566" s="21"/>
      <c r="F566" s="21"/>
      <c r="G566" s="21"/>
      <c r="H566" s="509"/>
      <c r="I566" s="509"/>
    </row>
    <row r="567" spans="1:9" ht="90">
      <c r="A567" s="482" t="s">
        <v>5250</v>
      </c>
      <c r="B567" s="29" t="s">
        <v>5251</v>
      </c>
      <c r="C567" s="29" t="s">
        <v>5252</v>
      </c>
      <c r="D567" s="673">
        <v>2</v>
      </c>
      <c r="E567" s="110" t="s">
        <v>106</v>
      </c>
      <c r="F567" s="29" t="s">
        <v>5253</v>
      </c>
      <c r="G567" s="694"/>
    </row>
    <row r="568" spans="1:9" ht="75" hidden="1">
      <c r="A568" s="20" t="s">
        <v>5254</v>
      </c>
      <c r="B568" s="21" t="s">
        <v>5213</v>
      </c>
      <c r="C568" s="21"/>
      <c r="D568" s="613"/>
      <c r="E568" s="21"/>
      <c r="F568" s="21"/>
      <c r="G568" s="21"/>
      <c r="H568" s="509"/>
      <c r="I568" s="509"/>
    </row>
    <row r="569" spans="1:9" ht="30" hidden="1">
      <c r="A569" s="20" t="s">
        <v>5255</v>
      </c>
      <c r="B569" s="21" t="s">
        <v>5217</v>
      </c>
      <c r="C569" s="21"/>
      <c r="D569" s="613"/>
      <c r="E569" s="21"/>
      <c r="F569" s="21"/>
      <c r="G569" s="21"/>
      <c r="H569" s="509"/>
      <c r="I569" s="509"/>
    </row>
    <row r="570" spans="1:9" ht="30" hidden="1">
      <c r="A570" s="20" t="s">
        <v>5256</v>
      </c>
      <c r="B570" s="21" t="s">
        <v>5221</v>
      </c>
      <c r="C570" s="21"/>
      <c r="D570" s="613"/>
      <c r="E570" s="21"/>
      <c r="F570" s="21"/>
      <c r="G570" s="21"/>
      <c r="H570" s="509"/>
      <c r="I570" s="509"/>
    </row>
    <row r="571" spans="1:9" ht="60" hidden="1">
      <c r="A571" s="20" t="s">
        <v>5257</v>
      </c>
      <c r="B571" s="21" t="s">
        <v>5225</v>
      </c>
      <c r="C571" s="21"/>
      <c r="D571" s="613"/>
      <c r="E571" s="21"/>
      <c r="F571" s="21"/>
      <c r="G571" s="21"/>
      <c r="H571" s="509"/>
      <c r="I571" s="509"/>
    </row>
    <row r="572" spans="1:9" ht="21">
      <c r="A572" s="111"/>
      <c r="B572" s="735" t="s">
        <v>105</v>
      </c>
      <c r="C572" s="736"/>
      <c r="D572" s="736"/>
      <c r="E572" s="736"/>
      <c r="F572" s="736"/>
      <c r="G572" s="736"/>
      <c r="H572" s="11">
        <f>SUM(H573+H578+H583+H589)</f>
        <v>22</v>
      </c>
      <c r="I572" s="11">
        <f>SUM(I573+I578+I583+I589)</f>
        <v>22</v>
      </c>
    </row>
    <row r="573" spans="1:9" ht="40.15" customHeight="1">
      <c r="A573" s="320" t="s">
        <v>104</v>
      </c>
      <c r="B573" s="879" t="s">
        <v>103</v>
      </c>
      <c r="C573" s="880"/>
      <c r="D573" s="880"/>
      <c r="E573" s="880"/>
      <c r="F573" s="880"/>
      <c r="G573" s="881"/>
      <c r="H573" s="11">
        <f>SUM(D574:D576)</f>
        <v>6</v>
      </c>
      <c r="I573" s="11">
        <f>COUNT(D574:D576)*2</f>
        <v>6</v>
      </c>
    </row>
    <row r="574" spans="1:9" ht="45">
      <c r="A574" s="18" t="s">
        <v>102</v>
      </c>
      <c r="B574" s="16" t="s">
        <v>101</v>
      </c>
      <c r="C574" s="170" t="s">
        <v>3329</v>
      </c>
      <c r="D574" s="15">
        <v>2</v>
      </c>
      <c r="E574" s="13" t="s">
        <v>49</v>
      </c>
      <c r="F574" s="12"/>
      <c r="G574" s="14"/>
    </row>
    <row r="575" spans="1:9" ht="45">
      <c r="A575" s="18"/>
      <c r="B575" s="16"/>
      <c r="C575" s="170" t="s">
        <v>3328</v>
      </c>
      <c r="D575" s="15">
        <v>2</v>
      </c>
      <c r="E575" s="13" t="s">
        <v>49</v>
      </c>
      <c r="F575" s="12"/>
      <c r="G575" s="14"/>
    </row>
    <row r="576" spans="1:9" ht="45">
      <c r="A576" s="18" t="s">
        <v>94</v>
      </c>
      <c r="B576" s="16" t="s">
        <v>93</v>
      </c>
      <c r="C576" s="85" t="s">
        <v>3327</v>
      </c>
      <c r="D576" s="15">
        <v>2</v>
      </c>
      <c r="E576" s="13" t="s">
        <v>49</v>
      </c>
      <c r="F576" s="12"/>
      <c r="G576" s="14"/>
    </row>
    <row r="577" spans="1:10" ht="45" hidden="1">
      <c r="A577" s="20" t="s">
        <v>91</v>
      </c>
      <c r="B577" s="16" t="s">
        <v>90</v>
      </c>
      <c r="C577" s="220"/>
      <c r="D577" s="12"/>
      <c r="E577" s="13"/>
      <c r="F577" s="12"/>
      <c r="G577" s="12"/>
      <c r="J577" s="8"/>
    </row>
    <row r="578" spans="1:10" ht="40.15" customHeight="1">
      <c r="A578" s="320" t="s">
        <v>89</v>
      </c>
      <c r="B578" s="1016" t="s">
        <v>88</v>
      </c>
      <c r="C578" s="1017"/>
      <c r="D578" s="1017"/>
      <c r="E578" s="1017"/>
      <c r="F578" s="1017"/>
      <c r="G578" s="1018"/>
      <c r="H578" s="11">
        <f>SUM(D579:D581)</f>
        <v>6</v>
      </c>
      <c r="I578" s="11">
        <f>COUNT(D579:D581)*2</f>
        <v>6</v>
      </c>
    </row>
    <row r="579" spans="1:10" ht="30">
      <c r="A579" s="18" t="s">
        <v>87</v>
      </c>
      <c r="B579" s="16" t="s">
        <v>86</v>
      </c>
      <c r="C579" s="212" t="s">
        <v>3326</v>
      </c>
      <c r="D579" s="15">
        <v>2</v>
      </c>
      <c r="E579" s="13" t="s">
        <v>49</v>
      </c>
      <c r="F579" s="12"/>
      <c r="G579" s="14"/>
    </row>
    <row r="580" spans="1:10" ht="45">
      <c r="A580" s="18"/>
      <c r="B580" s="16"/>
      <c r="C580" s="275" t="s">
        <v>3325</v>
      </c>
      <c r="D580" s="15">
        <v>2</v>
      </c>
      <c r="E580" s="13" t="s">
        <v>49</v>
      </c>
      <c r="F580" s="12"/>
      <c r="G580" s="14"/>
    </row>
    <row r="581" spans="1:10" ht="30">
      <c r="A581" s="18"/>
      <c r="B581" s="16"/>
      <c r="C581" s="275" t="s">
        <v>3324</v>
      </c>
      <c r="D581" s="15">
        <v>2</v>
      </c>
      <c r="E581" s="13" t="s">
        <v>49</v>
      </c>
      <c r="F581" s="12"/>
      <c r="G581" s="14"/>
    </row>
    <row r="582" spans="1:10" ht="45" hidden="1">
      <c r="A582" s="20" t="s">
        <v>74</v>
      </c>
      <c r="B582" s="16" t="s">
        <v>73</v>
      </c>
      <c r="C582" s="274"/>
      <c r="D582" s="12"/>
      <c r="E582" s="13"/>
      <c r="F582" s="12"/>
      <c r="G582" s="12"/>
      <c r="J582" s="8"/>
    </row>
    <row r="583" spans="1:10" ht="40.15" customHeight="1">
      <c r="A583" s="320" t="s">
        <v>72</v>
      </c>
      <c r="B583" s="879" t="s">
        <v>71</v>
      </c>
      <c r="C583" s="880"/>
      <c r="D583" s="880"/>
      <c r="E583" s="880"/>
      <c r="F583" s="880"/>
      <c r="G583" s="881"/>
      <c r="H583" s="11">
        <f>SUM(D584:D587)</f>
        <v>8</v>
      </c>
      <c r="I583" s="11">
        <f>COUNT(D584:D587)*2</f>
        <v>8</v>
      </c>
    </row>
    <row r="584" spans="1:10" ht="45">
      <c r="A584" s="18" t="s">
        <v>70</v>
      </c>
      <c r="B584" s="16" t="s">
        <v>69</v>
      </c>
      <c r="C584" s="170" t="s">
        <v>3323</v>
      </c>
      <c r="D584" s="15">
        <v>2</v>
      </c>
      <c r="E584" s="13" t="s">
        <v>49</v>
      </c>
      <c r="F584" s="12"/>
      <c r="G584" s="14"/>
    </row>
    <row r="585" spans="1:10" ht="30">
      <c r="A585" s="18"/>
      <c r="B585" s="16"/>
      <c r="C585" s="170" t="s">
        <v>3322</v>
      </c>
      <c r="D585" s="15">
        <v>2</v>
      </c>
      <c r="E585" s="13" t="s">
        <v>49</v>
      </c>
      <c r="F585" s="12"/>
      <c r="G585" s="14"/>
    </row>
    <row r="586" spans="1:10" ht="45">
      <c r="A586" s="18"/>
      <c r="B586" s="16"/>
      <c r="C586" s="22" t="s">
        <v>3321</v>
      </c>
      <c r="D586" s="15">
        <v>2</v>
      </c>
      <c r="E586" s="13" t="s">
        <v>49</v>
      </c>
      <c r="F586" s="21" t="s">
        <v>3320</v>
      </c>
      <c r="G586" s="14"/>
    </row>
    <row r="587" spans="1:10" ht="30">
      <c r="A587" s="18"/>
      <c r="B587" s="16"/>
      <c r="C587" s="16" t="s">
        <v>3319</v>
      </c>
      <c r="D587" s="15">
        <v>2</v>
      </c>
      <c r="E587" s="13" t="s">
        <v>49</v>
      </c>
      <c r="F587" s="12"/>
      <c r="G587" s="14"/>
    </row>
    <row r="588" spans="1:10" ht="45" hidden="1">
      <c r="A588" s="20" t="s">
        <v>62</v>
      </c>
      <c r="B588" s="16" t="s">
        <v>61</v>
      </c>
      <c r="C588"/>
      <c r="D588" s="12"/>
      <c r="E588" s="13"/>
      <c r="F588" s="12"/>
      <c r="G588" s="12"/>
      <c r="J588" s="8"/>
    </row>
    <row r="589" spans="1:10" ht="40.15" customHeight="1">
      <c r="A589" s="320" t="s">
        <v>60</v>
      </c>
      <c r="B589" s="879" t="s">
        <v>59</v>
      </c>
      <c r="C589" s="880"/>
      <c r="D589" s="880"/>
      <c r="E589" s="880"/>
      <c r="F589" s="880"/>
      <c r="G589" s="881"/>
      <c r="H589" s="11">
        <f>SUM(D590)</f>
        <v>2</v>
      </c>
      <c r="I589" s="11">
        <f>COUNT(D590)*2</f>
        <v>2</v>
      </c>
    </row>
    <row r="590" spans="1:10" ht="30">
      <c r="A590" s="18" t="s">
        <v>58</v>
      </c>
      <c r="B590" s="16" t="s">
        <v>57</v>
      </c>
      <c r="C590" s="170" t="s">
        <v>3318</v>
      </c>
      <c r="D590" s="15">
        <v>2</v>
      </c>
      <c r="E590" s="13" t="s">
        <v>49</v>
      </c>
      <c r="F590" s="12"/>
      <c r="G590" s="14"/>
    </row>
    <row r="591" spans="1:10" ht="45" hidden="1">
      <c r="A591" s="20" t="s">
        <v>48</v>
      </c>
      <c r="B591" s="16" t="s">
        <v>47</v>
      </c>
      <c r="C591" s="220"/>
      <c r="D591" s="12"/>
      <c r="E591" s="13"/>
      <c r="F591" s="12"/>
      <c r="G591" s="12"/>
      <c r="J591" s="8"/>
    </row>
    <row r="592" spans="1:10">
      <c r="B592" s="11"/>
      <c r="C592" s="11"/>
      <c r="D592" s="11"/>
      <c r="E592" s="11"/>
      <c r="F592" s="9"/>
      <c r="G592" s="9"/>
    </row>
    <row r="593" spans="1:7">
      <c r="B593" s="11"/>
      <c r="C593" s="11"/>
      <c r="D593" s="11"/>
      <c r="E593" s="11"/>
      <c r="F593" s="509"/>
      <c r="G593" s="509"/>
    </row>
    <row r="594" spans="1:7">
      <c r="B594" s="11" t="s">
        <v>46</v>
      </c>
      <c r="C594" s="11" t="s">
        <v>17</v>
      </c>
      <c r="D594" s="11" t="s">
        <v>1786</v>
      </c>
      <c r="E594" s="11"/>
      <c r="F594" s="509"/>
      <c r="G594" s="509"/>
    </row>
    <row r="595" spans="1:7">
      <c r="A595" s="331" t="s">
        <v>42</v>
      </c>
      <c r="B595" s="11">
        <f>H42</f>
        <v>24</v>
      </c>
      <c r="C595" s="11">
        <f>I42</f>
        <v>24</v>
      </c>
      <c r="D595" s="595">
        <f>IF(D603=0,0,B595/C595)</f>
        <v>1</v>
      </c>
      <c r="E595" s="11"/>
      <c r="F595" s="509"/>
      <c r="G595" s="509"/>
    </row>
    <row r="596" spans="1:7">
      <c r="A596" s="331" t="s">
        <v>40</v>
      </c>
      <c r="B596" s="11">
        <f>H101</f>
        <v>32</v>
      </c>
      <c r="C596" s="11">
        <f>I101</f>
        <v>32</v>
      </c>
      <c r="D596" s="595">
        <f>IF(D603=0,0,B596/C596)</f>
        <v>1</v>
      </c>
      <c r="E596" s="11"/>
      <c r="F596" s="509"/>
      <c r="G596" s="509"/>
    </row>
    <row r="597" spans="1:7">
      <c r="A597" s="331" t="s">
        <v>38</v>
      </c>
      <c r="B597" s="11">
        <f>H151</f>
        <v>110</v>
      </c>
      <c r="C597" s="11">
        <f>I151</f>
        <v>110</v>
      </c>
      <c r="D597" s="595">
        <f>IF(D603=0,0,B597/C597)</f>
        <v>1</v>
      </c>
      <c r="E597" s="11"/>
      <c r="F597" s="509"/>
      <c r="G597" s="509"/>
    </row>
    <row r="598" spans="1:7">
      <c r="A598" s="331" t="s">
        <v>36</v>
      </c>
      <c r="B598" s="11">
        <f>H233</f>
        <v>112</v>
      </c>
      <c r="C598" s="11">
        <f>I233</f>
        <v>112</v>
      </c>
      <c r="D598" s="595">
        <f>IF(D603=0,0,B598/C598)</f>
        <v>1</v>
      </c>
      <c r="E598" s="11"/>
      <c r="F598" s="509"/>
      <c r="G598" s="509"/>
    </row>
    <row r="599" spans="1:7">
      <c r="A599" s="331" t="s">
        <v>34</v>
      </c>
      <c r="B599" s="11">
        <f>H328</f>
        <v>32</v>
      </c>
      <c r="C599" s="11">
        <f>I328</f>
        <v>32</v>
      </c>
      <c r="D599" s="595">
        <f>IF(D603=0,0,B599/C599)</f>
        <v>1</v>
      </c>
      <c r="E599" s="11"/>
      <c r="F599" s="509"/>
      <c r="G599" s="509"/>
    </row>
    <row r="600" spans="1:7">
      <c r="A600" s="331" t="s">
        <v>31</v>
      </c>
      <c r="B600" s="11">
        <f>H470</f>
        <v>18</v>
      </c>
      <c r="C600" s="11">
        <f>I470</f>
        <v>18</v>
      </c>
      <c r="D600" s="595">
        <f>IF(D603=0,0,B600/C600)</f>
        <v>1</v>
      </c>
      <c r="E600" s="11"/>
      <c r="F600" s="509"/>
      <c r="G600" s="509"/>
    </row>
    <row r="601" spans="1:7">
      <c r="A601" s="331" t="s">
        <v>30</v>
      </c>
      <c r="B601" s="11">
        <f>H503</f>
        <v>78</v>
      </c>
      <c r="C601" s="11">
        <f>I503</f>
        <v>78</v>
      </c>
      <c r="D601" s="595">
        <f>IF(D603=0,0,B601/C601)</f>
        <v>1</v>
      </c>
      <c r="E601" s="11"/>
      <c r="F601" s="509"/>
      <c r="G601" s="509"/>
    </row>
    <row r="602" spans="1:7">
      <c r="A602" s="331" t="s">
        <v>28</v>
      </c>
      <c r="B602" s="11">
        <f>H572</f>
        <v>22</v>
      </c>
      <c r="C602" s="11">
        <f>I572</f>
        <v>22</v>
      </c>
      <c r="D602" s="595">
        <f>IF(D603=0,0,B602/C602)</f>
        <v>1</v>
      </c>
      <c r="E602" s="11"/>
      <c r="F602" s="509"/>
      <c r="G602" s="509"/>
    </row>
    <row r="603" spans="1:7">
      <c r="A603" s="331" t="s">
        <v>44</v>
      </c>
      <c r="B603" s="11">
        <f>IF(H2=0,0,SUM(B595:B602))</f>
        <v>428</v>
      </c>
      <c r="C603" s="11">
        <f>IF(H2=0,0,SUM(C595:C602))</f>
        <v>428</v>
      </c>
      <c r="D603" s="595">
        <f>IF(H2=0,0,B603/C603)</f>
        <v>1</v>
      </c>
      <c r="E603" s="11"/>
      <c r="F603" s="509"/>
      <c r="G603" s="509"/>
    </row>
    <row r="604" spans="1:7">
      <c r="B604" s="11"/>
      <c r="C604" s="11"/>
      <c r="D604" s="11"/>
      <c r="E604" s="11"/>
      <c r="F604" s="509"/>
      <c r="G604" s="509"/>
    </row>
    <row r="605" spans="1:7">
      <c r="A605" s="599">
        <v>0</v>
      </c>
      <c r="B605" s="11"/>
      <c r="C605" s="11"/>
      <c r="D605" s="11"/>
      <c r="E605" s="11"/>
      <c r="F605" s="509"/>
      <c r="G605" s="509"/>
    </row>
    <row r="606" spans="1:7">
      <c r="A606" s="599">
        <v>1</v>
      </c>
      <c r="B606" s="11"/>
      <c r="C606" s="11"/>
      <c r="D606" s="11"/>
      <c r="E606" s="11"/>
      <c r="F606" s="509"/>
      <c r="G606" s="509"/>
    </row>
    <row r="607" spans="1:7">
      <c r="A607" s="599">
        <v>2</v>
      </c>
      <c r="B607" s="11"/>
      <c r="C607" s="11"/>
      <c r="D607" s="11"/>
      <c r="E607" s="11"/>
      <c r="F607" s="509"/>
      <c r="G607" s="509"/>
    </row>
    <row r="608" spans="1:7">
      <c r="A608" s="523"/>
      <c r="B608" s="509"/>
      <c r="C608" s="509"/>
      <c r="D608" s="509"/>
      <c r="E608" s="509"/>
      <c r="F608" s="509"/>
      <c r="G608" s="509"/>
    </row>
    <row r="609" spans="1:7">
      <c r="A609" s="523"/>
      <c r="B609" s="509"/>
      <c r="C609" s="509"/>
      <c r="D609" s="509"/>
      <c r="E609" s="509"/>
      <c r="F609" s="509"/>
      <c r="G609" s="509"/>
    </row>
    <row r="610" spans="1:7">
      <c r="A610" s="523"/>
      <c r="B610" s="509"/>
      <c r="C610" s="509"/>
      <c r="D610" s="509"/>
      <c r="E610" s="509"/>
      <c r="F610" s="509"/>
      <c r="G610" s="509"/>
    </row>
    <row r="611" spans="1:7">
      <c r="A611" s="523"/>
      <c r="B611" s="509"/>
      <c r="C611" s="509"/>
      <c r="D611" s="509"/>
      <c r="E611" s="509"/>
      <c r="F611" s="509"/>
      <c r="G611" s="509"/>
    </row>
    <row r="612" spans="1:7">
      <c r="A612" s="523"/>
      <c r="B612" s="509"/>
      <c r="C612" s="509"/>
      <c r="D612" s="509"/>
      <c r="E612" s="509"/>
      <c r="F612" s="509"/>
      <c r="G612" s="509"/>
    </row>
    <row r="613" spans="1:7">
      <c r="A613" s="523"/>
      <c r="B613" s="509"/>
      <c r="C613" s="509"/>
      <c r="D613" s="628"/>
      <c r="E613" s="509"/>
      <c r="F613" s="509"/>
      <c r="G613" s="509"/>
    </row>
    <row r="614" spans="1:7">
      <c r="A614" s="523"/>
      <c r="B614" s="509"/>
      <c r="C614" s="509"/>
      <c r="D614" s="509"/>
      <c r="E614" s="509"/>
      <c r="F614" s="509"/>
      <c r="G614" s="509"/>
    </row>
    <row r="615" spans="1:7">
      <c r="A615" s="523"/>
      <c r="B615" s="509"/>
      <c r="C615" s="509"/>
      <c r="D615" s="509"/>
      <c r="E615" s="509"/>
      <c r="F615" s="509"/>
      <c r="G615" s="509"/>
    </row>
    <row r="616" spans="1:7">
      <c r="A616" s="523"/>
      <c r="B616" s="509"/>
      <c r="C616" s="509"/>
      <c r="D616" s="509"/>
      <c r="E616" s="509"/>
      <c r="F616" s="509"/>
      <c r="G616" s="509"/>
    </row>
    <row r="617" spans="1:7">
      <c r="A617" s="523"/>
      <c r="B617" s="509"/>
      <c r="C617" s="509"/>
      <c r="D617" s="509"/>
      <c r="E617" s="509"/>
      <c r="F617" s="509"/>
      <c r="G617" s="509"/>
    </row>
    <row r="618" spans="1:7">
      <c r="A618" s="523"/>
      <c r="B618" s="509"/>
      <c r="C618" s="509"/>
      <c r="D618" s="509"/>
      <c r="E618" s="509"/>
      <c r="F618" s="509"/>
      <c r="G618" s="509"/>
    </row>
    <row r="619" spans="1:7">
      <c r="A619" s="523"/>
      <c r="B619" s="509"/>
      <c r="C619" s="509"/>
      <c r="D619" s="509"/>
      <c r="E619" s="509"/>
      <c r="F619" s="509"/>
      <c r="G619" s="509"/>
    </row>
    <row r="620" spans="1:7">
      <c r="A620" s="329"/>
      <c r="B620" s="9"/>
      <c r="C620" s="9"/>
      <c r="D620" s="9"/>
      <c r="F620" s="9"/>
      <c r="G620" s="9"/>
    </row>
  </sheetData>
  <sheetProtection algorithmName="SHA-512" hashValue="VZ8XLquQjZ35RW2Kzy2GB2JtWELetmkP1+drJYpZVZFD0bOau4jc2VZEQEXtZbbce2uHqfsx6aug2Tc9kv+g3A==" saltValue="IYsR2VPKwgfmVHAYoZmItw==" spinCount="100000" sheet="1" objects="1" scenarios="1"/>
  <protectedRanges>
    <protectedRange sqref="D218:D231" name="Range1"/>
    <protectedRange sqref="G218:G231" name="Range2"/>
    <protectedRange sqref="D547:D548" name="Range3"/>
    <protectedRange sqref="D549" name="Range3_1"/>
  </protectedRanges>
  <autoFilter ref="A41:G591" xr:uid="{00000000-0009-0000-0000-000009000000}">
    <filterColumn colId="0">
      <colorFilter dxfId="12"/>
    </filterColumn>
  </autoFilter>
  <customSheetViews>
    <customSheetView guid="{5A5334BF-4161-4474-AB11-E32AC1D8DA20}" scale="80" filter="1" showAutoFilter="1">
      <selection activeCell="F11" sqref="F11"/>
      <pageMargins left="0.7" right="0.7" top="0.75" bottom="0.75" header="0.3" footer="0.3"/>
      <pageSetup paperSize="9" scale="60" orientation="portrait"/>
      <headerFooter>
        <oddHeader>&amp;LChecklist No. 13&amp;CPharmacy&amp;RVersion - NHSRC/3.0</oddHeader>
        <oddFooter>Page &amp;P</oddFooter>
      </headerFooter>
      <autoFilter ref="A14:G523" xr:uid="{00000000-0000-0000-0000-000000000000}">
        <filterColumn colId="0">
          <colorFilter dxfId="11"/>
        </filterColumn>
      </autoFilter>
    </customSheetView>
  </customSheetViews>
  <mergeCells count="121">
    <mergeCell ref="B139:G139"/>
    <mergeCell ref="B217:G217"/>
    <mergeCell ref="B554:G554"/>
    <mergeCell ref="B561:G561"/>
    <mergeCell ref="B21:I21"/>
    <mergeCell ref="B22:I22"/>
    <mergeCell ref="B23:I23"/>
    <mergeCell ref="B24:I24"/>
    <mergeCell ref="B35:I35"/>
    <mergeCell ref="B36:I36"/>
    <mergeCell ref="B37:I37"/>
    <mergeCell ref="A38:I40"/>
    <mergeCell ref="B30:I30"/>
    <mergeCell ref="B31:I31"/>
    <mergeCell ref="B32:I32"/>
    <mergeCell ref="B33:I33"/>
    <mergeCell ref="B34:I34"/>
    <mergeCell ref="B239:G239"/>
    <mergeCell ref="B279:G279"/>
    <mergeCell ref="B286:G286"/>
    <mergeCell ref="B297:G297"/>
    <mergeCell ref="B302:G302"/>
    <mergeCell ref="B351:G351"/>
    <mergeCell ref="B361:G361"/>
    <mergeCell ref="G5:I5"/>
    <mergeCell ref="B70:G70"/>
    <mergeCell ref="B74:G74"/>
    <mergeCell ref="B87:G87"/>
    <mergeCell ref="B98:G98"/>
    <mergeCell ref="B42:G42"/>
    <mergeCell ref="B43:G43"/>
    <mergeCell ref="B64:G64"/>
    <mergeCell ref="D9:I16"/>
    <mergeCell ref="A8:C8"/>
    <mergeCell ref="A17:I17"/>
    <mergeCell ref="B18:I18"/>
    <mergeCell ref="B19:I19"/>
    <mergeCell ref="A6:B6"/>
    <mergeCell ref="C6:E6"/>
    <mergeCell ref="G6:I6"/>
    <mergeCell ref="A7:I7"/>
    <mergeCell ref="D8:I8"/>
    <mergeCell ref="B25:I25"/>
    <mergeCell ref="B26:I26"/>
    <mergeCell ref="B27:I27"/>
    <mergeCell ref="B28:I28"/>
    <mergeCell ref="B29:I29"/>
    <mergeCell ref="B20:I20"/>
    <mergeCell ref="A1:I1"/>
    <mergeCell ref="A2:G2"/>
    <mergeCell ref="H2:I2"/>
    <mergeCell ref="A3:I3"/>
    <mergeCell ref="A4:B4"/>
    <mergeCell ref="B101:G101"/>
    <mergeCell ref="B102:G102"/>
    <mergeCell ref="B234:G234"/>
    <mergeCell ref="B120:G120"/>
    <mergeCell ref="B125:G125"/>
    <mergeCell ref="B131:G131"/>
    <mergeCell ref="B151:G151"/>
    <mergeCell ref="B152:G152"/>
    <mergeCell ref="B167:G167"/>
    <mergeCell ref="B174:G174"/>
    <mergeCell ref="B114:G114"/>
    <mergeCell ref="B181:G181"/>
    <mergeCell ref="B187:G187"/>
    <mergeCell ref="B209:G209"/>
    <mergeCell ref="B233:G233"/>
    <mergeCell ref="C4:E4"/>
    <mergeCell ref="G4:I4"/>
    <mergeCell ref="A5:B5"/>
    <mergeCell ref="C5:E5"/>
    <mergeCell ref="B367:G367"/>
    <mergeCell ref="B376:G376"/>
    <mergeCell ref="B306:G306"/>
    <mergeCell ref="B310:G310"/>
    <mergeCell ref="B313:G313"/>
    <mergeCell ref="B316:G316"/>
    <mergeCell ref="B320:G320"/>
    <mergeCell ref="B325:G325"/>
    <mergeCell ref="B329:G329"/>
    <mergeCell ref="B334:G334"/>
    <mergeCell ref="B337:G337"/>
    <mergeCell ref="B342:G342"/>
    <mergeCell ref="B348:G348"/>
    <mergeCell ref="B328:G328"/>
    <mergeCell ref="B381:G381"/>
    <mergeCell ref="B385:G385"/>
    <mergeCell ref="B470:G470"/>
    <mergeCell ref="B396:G396"/>
    <mergeCell ref="B407:G407"/>
    <mergeCell ref="B411:G411"/>
    <mergeCell ref="B416:G416"/>
    <mergeCell ref="B421:G421"/>
    <mergeCell ref="B428:G428"/>
    <mergeCell ref="B433:G433"/>
    <mergeCell ref="B392:G392"/>
    <mergeCell ref="B439:G439"/>
    <mergeCell ref="B447:G447"/>
    <mergeCell ref="B454:G454"/>
    <mergeCell ref="B459:G459"/>
    <mergeCell ref="B471:G471"/>
    <mergeCell ref="B479:G479"/>
    <mergeCell ref="B484:G484"/>
    <mergeCell ref="B487:G487"/>
    <mergeCell ref="B490:G490"/>
    <mergeCell ref="B516:G516"/>
    <mergeCell ref="B496:G496"/>
    <mergeCell ref="B503:G503"/>
    <mergeCell ref="B504:G504"/>
    <mergeCell ref="B507:G507"/>
    <mergeCell ref="B511:G511"/>
    <mergeCell ref="B583:G583"/>
    <mergeCell ref="B589:G589"/>
    <mergeCell ref="B538:G538"/>
    <mergeCell ref="B545:G545"/>
    <mergeCell ref="B550:G550"/>
    <mergeCell ref="B572:G572"/>
    <mergeCell ref="B573:G573"/>
    <mergeCell ref="B578:G578"/>
    <mergeCell ref="B534:G534"/>
  </mergeCells>
  <dataValidations count="6">
    <dataValidation type="list" allowBlank="1" showInputMessage="1" showErrorMessage="1" sqref="D604:D1048576 D140:D216 D546 D503:D544 D41:D138 D218:D496 D550 D562:D594 D555:D560" xr:uid="{00000000-0002-0000-0900-000000000000}">
      <formula1>$A$605:$A$607</formula1>
    </dataValidation>
    <dataValidation type="list" allowBlank="1" showInputMessage="1" showErrorMessage="1" sqref="D501 D497:D499" xr:uid="{7E0DA1FF-2B19-4FDF-8B3D-9BFE8EFF889C}">
      <formula1>$A$723:$A$725</formula1>
    </dataValidation>
    <dataValidation type="list" allowBlank="1" showInputMessage="1" showErrorMessage="1" sqref="D497:D502 D547:D549" xr:uid="{6F5EDB0E-4EF4-4C7A-92E1-9EE90A14E192}">
      <formula1>$A$637:$A$639</formula1>
    </dataValidation>
    <dataValidation type="list" allowBlank="1" showInputMessage="1" showErrorMessage="1" sqref="D545" xr:uid="{042747A1-C5C1-47E3-9359-E248E70B7647}">
      <formula1>$A$799:$A$801</formula1>
    </dataValidation>
    <dataValidation type="list" allowBlank="1" showInputMessage="1" showErrorMessage="1" sqref="D551:D553" xr:uid="{05F7B553-2C68-4D5D-BF0B-D510366A3918}">
      <formula1>$A$638:$A$640</formula1>
    </dataValidation>
    <dataValidation type="list" allowBlank="1" showInputMessage="1" showErrorMessage="1" sqref="D555:D560" xr:uid="{9617BD6E-A3E0-4F49-909F-0F61069E9960}">
      <formula1>$A$620:$A$622</formula1>
    </dataValidation>
  </dataValidations>
  <pageMargins left="0.70866141732283472" right="0.70866141732283472" top="0.74803149606299213" bottom="0.74803149606299213" header="0.31496062992125984" footer="0.31496062992125984"/>
  <pageSetup paperSize="9" scale="55" orientation="portrait" r:id="rId1"/>
  <headerFooter>
    <oddHeader>&amp;LChecklist No. 15&amp;CPharmacy&amp;RVersion - NHSRC/3.0</oddHeader>
    <oddFooter>Page &amp;P</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filterMode="1"/>
  <dimension ref="A1:I772"/>
  <sheetViews>
    <sheetView topLeftCell="A579" zoomScale="80" zoomScaleNormal="80" zoomScalePageLayoutView="80" workbookViewId="0">
      <selection activeCell="H579" sqref="H1:I1048576"/>
    </sheetView>
  </sheetViews>
  <sheetFormatPr defaultColWidth="9.140625" defaultRowHeight="15"/>
  <cols>
    <col min="1" max="1" width="15.42578125" style="331" customWidth="1"/>
    <col min="2" max="2" width="32.28515625" style="8" customWidth="1"/>
    <col min="3" max="3" width="27.42578125" style="8" customWidth="1"/>
    <col min="4" max="4" width="8.42578125" style="8" customWidth="1"/>
    <col min="5" max="5" width="10.140625" style="9" customWidth="1"/>
    <col min="6" max="6" width="32.7109375" style="8" customWidth="1"/>
    <col min="7" max="7" width="25.140625" style="8" customWidth="1"/>
    <col min="8" max="8" width="7.140625" style="11" customWidth="1"/>
    <col min="9" max="9" width="5.5703125" style="11" customWidth="1"/>
    <col min="10" max="16384" width="9.140625" style="8"/>
  </cols>
  <sheetData>
    <row r="1" spans="1:9" ht="33.75">
      <c r="A1" s="725" t="s">
        <v>4733</v>
      </c>
      <c r="B1" s="726"/>
      <c r="C1" s="726"/>
      <c r="D1" s="726"/>
      <c r="E1" s="726"/>
      <c r="F1" s="726"/>
      <c r="G1" s="726"/>
      <c r="H1" s="839"/>
      <c r="I1" s="840"/>
    </row>
    <row r="2" spans="1:9" ht="33.75">
      <c r="A2" s="725" t="s">
        <v>3737</v>
      </c>
      <c r="B2" s="726"/>
      <c r="C2" s="726"/>
      <c r="D2" s="726"/>
      <c r="E2" s="726"/>
      <c r="F2" s="726"/>
      <c r="G2" s="726"/>
      <c r="H2" s="776">
        <v>11</v>
      </c>
      <c r="I2" s="777"/>
    </row>
    <row r="3" spans="1:9" ht="28.5">
      <c r="A3" s="731" t="s">
        <v>4735</v>
      </c>
      <c r="B3" s="731"/>
      <c r="C3" s="731"/>
      <c r="D3" s="731"/>
      <c r="E3" s="731"/>
      <c r="F3" s="731"/>
      <c r="G3" s="731"/>
      <c r="H3" s="841"/>
      <c r="I3" s="841"/>
    </row>
    <row r="4" spans="1:9" ht="28.5">
      <c r="A4" s="811" t="s">
        <v>4730</v>
      </c>
      <c r="B4" s="811"/>
      <c r="C4" s="741"/>
      <c r="D4" s="741"/>
      <c r="E4" s="741"/>
      <c r="F4" s="453" t="s">
        <v>4739</v>
      </c>
      <c r="G4" s="741"/>
      <c r="H4" s="842"/>
      <c r="I4" s="842"/>
    </row>
    <row r="5" spans="1:9" ht="28.5">
      <c r="A5" s="812" t="s">
        <v>4731</v>
      </c>
      <c r="B5" s="813"/>
      <c r="C5" s="814"/>
      <c r="D5" s="814"/>
      <c r="E5" s="814"/>
      <c r="F5" s="454" t="s">
        <v>4744</v>
      </c>
      <c r="G5" s="741"/>
      <c r="H5" s="842"/>
      <c r="I5" s="842"/>
    </row>
    <row r="6" spans="1:9" ht="42">
      <c r="A6" s="743" t="s">
        <v>4741</v>
      </c>
      <c r="B6" s="743"/>
      <c r="C6" s="744"/>
      <c r="D6" s="744"/>
      <c r="E6" s="744"/>
      <c r="F6" s="454" t="s">
        <v>4740</v>
      </c>
      <c r="G6" s="741"/>
      <c r="H6" s="842"/>
      <c r="I6" s="842"/>
    </row>
    <row r="7" spans="1:9" ht="33.75">
      <c r="A7" s="898" t="s">
        <v>4755</v>
      </c>
      <c r="B7" s="899"/>
      <c r="C7" s="899"/>
      <c r="D7" s="899"/>
      <c r="E7" s="899"/>
      <c r="F7" s="899"/>
      <c r="G7" s="899"/>
      <c r="H7" s="899"/>
      <c r="I7" s="899"/>
    </row>
    <row r="8" spans="1:9" ht="33.6" customHeight="1">
      <c r="A8" s="481"/>
      <c r="B8" s="1022" t="s">
        <v>43</v>
      </c>
      <c r="C8" s="1023"/>
      <c r="D8" s="882" t="s">
        <v>4756</v>
      </c>
      <c r="E8" s="882"/>
      <c r="F8" s="882"/>
      <c r="G8" s="882"/>
      <c r="H8" s="883"/>
      <c r="I8" s="883"/>
    </row>
    <row r="9" spans="1:9" ht="33.6" customHeight="1">
      <c r="A9" s="470" t="s">
        <v>42</v>
      </c>
      <c r="B9" s="472" t="s">
        <v>41</v>
      </c>
      <c r="C9" s="473">
        <f>'Auxillary services'!D627</f>
        <v>1</v>
      </c>
      <c r="D9" s="1024">
        <f>D635</f>
        <v>1</v>
      </c>
      <c r="E9" s="1025"/>
      <c r="F9" s="1025"/>
      <c r="G9" s="1025"/>
      <c r="H9" s="1026"/>
      <c r="I9" s="1026"/>
    </row>
    <row r="10" spans="1:9" ht="33.6" customHeight="1">
      <c r="A10" s="470" t="s">
        <v>40</v>
      </c>
      <c r="B10" s="472" t="s">
        <v>39</v>
      </c>
      <c r="C10" s="473">
        <f>'Auxillary services'!D628</f>
        <v>1</v>
      </c>
      <c r="D10" s="1025"/>
      <c r="E10" s="1025"/>
      <c r="F10" s="1025"/>
      <c r="G10" s="1025"/>
      <c r="H10" s="1026"/>
      <c r="I10" s="1026"/>
    </row>
    <row r="11" spans="1:9" ht="33.6" customHeight="1">
      <c r="A11" s="470" t="s">
        <v>38</v>
      </c>
      <c r="B11" s="472" t="s">
        <v>37</v>
      </c>
      <c r="C11" s="473">
        <f>'Auxillary services'!D629</f>
        <v>1</v>
      </c>
      <c r="D11" s="1025"/>
      <c r="E11" s="1025"/>
      <c r="F11" s="1025"/>
      <c r="G11" s="1025"/>
      <c r="H11" s="1026"/>
      <c r="I11" s="1026"/>
    </row>
    <row r="12" spans="1:9" ht="33.6" customHeight="1">
      <c r="A12" s="470" t="s">
        <v>36</v>
      </c>
      <c r="B12" s="472" t="s">
        <v>35</v>
      </c>
      <c r="C12" s="473">
        <f>'Auxillary services'!D630</f>
        <v>1</v>
      </c>
      <c r="D12" s="1025"/>
      <c r="E12" s="1025"/>
      <c r="F12" s="1025"/>
      <c r="G12" s="1025"/>
      <c r="H12" s="1026"/>
      <c r="I12" s="1026"/>
    </row>
    <row r="13" spans="1:9" ht="33.6" customHeight="1">
      <c r="A13" s="470" t="s">
        <v>34</v>
      </c>
      <c r="B13" s="472" t="s">
        <v>33</v>
      </c>
      <c r="C13" s="473">
        <f>'Auxillary services'!D631</f>
        <v>1</v>
      </c>
      <c r="D13" s="1025"/>
      <c r="E13" s="1025"/>
      <c r="F13" s="1025"/>
      <c r="G13" s="1025"/>
      <c r="H13" s="1026"/>
      <c r="I13" s="1026"/>
    </row>
    <row r="14" spans="1:9" ht="33.6" customHeight="1">
      <c r="A14" s="470" t="s">
        <v>31</v>
      </c>
      <c r="B14" s="472" t="s">
        <v>24</v>
      </c>
      <c r="C14" s="473">
        <f>'Auxillary services'!D632</f>
        <v>1</v>
      </c>
      <c r="D14" s="1025"/>
      <c r="E14" s="1025"/>
      <c r="F14" s="1025"/>
      <c r="G14" s="1025"/>
      <c r="H14" s="1026"/>
      <c r="I14" s="1026"/>
    </row>
    <row r="15" spans="1:9" ht="57.6" customHeight="1">
      <c r="A15" s="470" t="s">
        <v>30</v>
      </c>
      <c r="B15" s="472" t="s">
        <v>29</v>
      </c>
      <c r="C15" s="473">
        <f>'Auxillary services'!D633</f>
        <v>1</v>
      </c>
      <c r="D15" s="1025"/>
      <c r="E15" s="1025"/>
      <c r="F15" s="1025"/>
      <c r="G15" s="1025"/>
      <c r="H15" s="1026"/>
      <c r="I15" s="1026"/>
    </row>
    <row r="16" spans="1:9" ht="33.6" customHeight="1">
      <c r="A16" s="470" t="s">
        <v>28</v>
      </c>
      <c r="B16" s="472" t="s">
        <v>27</v>
      </c>
      <c r="C16" s="473">
        <f>'Auxillary services'!D634</f>
        <v>1</v>
      </c>
      <c r="D16" s="1025"/>
      <c r="E16" s="1025"/>
      <c r="F16" s="1025"/>
      <c r="G16" s="1025"/>
      <c r="H16" s="1026"/>
      <c r="I16" s="1026"/>
    </row>
    <row r="17" spans="1:9" ht="33.6" customHeight="1">
      <c r="A17" s="870"/>
      <c r="B17" s="871"/>
      <c r="C17" s="871"/>
      <c r="D17" s="871"/>
      <c r="E17" s="871"/>
      <c r="F17" s="871"/>
      <c r="G17" s="871"/>
      <c r="H17" s="872"/>
      <c r="I17" s="873"/>
    </row>
    <row r="18" spans="1:9" ht="33.6" customHeight="1">
      <c r="A18" s="459"/>
      <c r="B18" s="764" t="s">
        <v>4736</v>
      </c>
      <c r="C18" s="764"/>
      <c r="D18" s="764"/>
      <c r="E18" s="764"/>
      <c r="F18" s="764"/>
      <c r="G18" s="764"/>
      <c r="H18" s="897"/>
      <c r="I18" s="897"/>
    </row>
    <row r="19" spans="1:9" ht="33.6" customHeight="1">
      <c r="A19" s="460">
        <v>1</v>
      </c>
      <c r="B19" s="745"/>
      <c r="C19" s="745"/>
      <c r="D19" s="745"/>
      <c r="E19" s="745"/>
      <c r="F19" s="745"/>
      <c r="G19" s="745"/>
      <c r="H19" s="909"/>
      <c r="I19" s="909"/>
    </row>
    <row r="20" spans="1:9" ht="33.6" customHeight="1">
      <c r="A20" s="460">
        <v>2</v>
      </c>
      <c r="B20" s="745"/>
      <c r="C20" s="745"/>
      <c r="D20" s="745"/>
      <c r="E20" s="745"/>
      <c r="F20" s="745"/>
      <c r="G20" s="745"/>
      <c r="H20" s="909"/>
      <c r="I20" s="909"/>
    </row>
    <row r="21" spans="1:9" ht="33.6" customHeight="1">
      <c r="A21" s="460">
        <v>3</v>
      </c>
      <c r="B21" s="745"/>
      <c r="C21" s="745"/>
      <c r="D21" s="745"/>
      <c r="E21" s="745"/>
      <c r="F21" s="745"/>
      <c r="G21" s="745"/>
      <c r="H21" s="909"/>
      <c r="I21" s="909"/>
    </row>
    <row r="22" spans="1:9" ht="33.6" customHeight="1">
      <c r="A22" s="460">
        <v>4</v>
      </c>
      <c r="B22" s="745"/>
      <c r="C22" s="745"/>
      <c r="D22" s="745"/>
      <c r="E22" s="745"/>
      <c r="F22" s="745"/>
      <c r="G22" s="745"/>
      <c r="H22" s="909"/>
      <c r="I22" s="909"/>
    </row>
    <row r="23" spans="1:9" ht="33.6" customHeight="1">
      <c r="A23" s="460">
        <v>5</v>
      </c>
      <c r="B23" s="745"/>
      <c r="C23" s="745"/>
      <c r="D23" s="745"/>
      <c r="E23" s="745"/>
      <c r="F23" s="745"/>
      <c r="G23" s="745"/>
      <c r="H23" s="909"/>
      <c r="I23" s="909"/>
    </row>
    <row r="24" spans="1:9" ht="33.6" customHeight="1">
      <c r="A24" s="459"/>
      <c r="B24" s="767" t="s">
        <v>4738</v>
      </c>
      <c r="C24" s="768"/>
      <c r="D24" s="768"/>
      <c r="E24" s="768"/>
      <c r="F24" s="768"/>
      <c r="G24" s="768"/>
      <c r="H24" s="868"/>
      <c r="I24" s="869"/>
    </row>
    <row r="25" spans="1:9" ht="33.6" customHeight="1">
      <c r="A25" s="460">
        <v>1</v>
      </c>
      <c r="B25" s="745"/>
      <c r="C25" s="745"/>
      <c r="D25" s="745"/>
      <c r="E25" s="745"/>
      <c r="F25" s="745"/>
      <c r="G25" s="745"/>
      <c r="H25" s="909"/>
      <c r="I25" s="909"/>
    </row>
    <row r="26" spans="1:9" ht="33.6" customHeight="1">
      <c r="A26" s="460">
        <v>2</v>
      </c>
      <c r="B26" s="745"/>
      <c r="C26" s="745"/>
      <c r="D26" s="745"/>
      <c r="E26" s="745"/>
      <c r="F26" s="745"/>
      <c r="G26" s="745"/>
      <c r="H26" s="909"/>
      <c r="I26" s="909"/>
    </row>
    <row r="27" spans="1:9" ht="33.6" customHeight="1">
      <c r="A27" s="460">
        <v>3</v>
      </c>
      <c r="B27" s="745"/>
      <c r="C27" s="745"/>
      <c r="D27" s="745"/>
      <c r="E27" s="745"/>
      <c r="F27" s="745"/>
      <c r="G27" s="745"/>
      <c r="H27" s="909"/>
      <c r="I27" s="909"/>
    </row>
    <row r="28" spans="1:9" ht="33.6" customHeight="1">
      <c r="A28" s="460">
        <v>4</v>
      </c>
      <c r="B28" s="794"/>
      <c r="C28" s="795"/>
      <c r="D28" s="795"/>
      <c r="E28" s="795"/>
      <c r="F28" s="795"/>
      <c r="G28" s="795"/>
      <c r="H28" s="855"/>
      <c r="I28" s="856"/>
    </row>
    <row r="29" spans="1:9" ht="33.6" customHeight="1">
      <c r="A29" s="460">
        <v>5</v>
      </c>
      <c r="B29" s="794"/>
      <c r="C29" s="795"/>
      <c r="D29" s="795"/>
      <c r="E29" s="795"/>
      <c r="F29" s="795"/>
      <c r="G29" s="795"/>
      <c r="H29" s="855"/>
      <c r="I29" s="856"/>
    </row>
    <row r="30" spans="1:9" ht="33.6" customHeight="1">
      <c r="A30" s="459"/>
      <c r="B30" s="764" t="s">
        <v>4737</v>
      </c>
      <c r="C30" s="764"/>
      <c r="D30" s="764"/>
      <c r="E30" s="764"/>
      <c r="F30" s="764"/>
      <c r="G30" s="764"/>
      <c r="H30" s="897"/>
      <c r="I30" s="897"/>
    </row>
    <row r="31" spans="1:9" ht="33.6" customHeight="1">
      <c r="A31" s="460">
        <v>1</v>
      </c>
      <c r="B31" s="745"/>
      <c r="C31" s="745"/>
      <c r="D31" s="745"/>
      <c r="E31" s="745"/>
      <c r="F31" s="745"/>
      <c r="G31" s="745"/>
      <c r="H31" s="909"/>
      <c r="I31" s="909"/>
    </row>
    <row r="32" spans="1:9" ht="33.6" customHeight="1">
      <c r="A32" s="460">
        <v>2</v>
      </c>
      <c r="B32" s="745"/>
      <c r="C32" s="745"/>
      <c r="D32" s="745"/>
      <c r="E32" s="745"/>
      <c r="F32" s="745"/>
      <c r="G32" s="745"/>
      <c r="H32" s="909"/>
      <c r="I32" s="909"/>
    </row>
    <row r="33" spans="1:9" ht="33.6" customHeight="1">
      <c r="A33" s="460">
        <v>3</v>
      </c>
      <c r="B33" s="745"/>
      <c r="C33" s="745"/>
      <c r="D33" s="745"/>
      <c r="E33" s="745"/>
      <c r="F33" s="745"/>
      <c r="G33" s="745"/>
      <c r="H33" s="909"/>
      <c r="I33" s="909"/>
    </row>
    <row r="34" spans="1:9" ht="33.6" customHeight="1">
      <c r="A34" s="460">
        <v>4</v>
      </c>
      <c r="B34" s="745"/>
      <c r="C34" s="745"/>
      <c r="D34" s="745"/>
      <c r="E34" s="745"/>
      <c r="F34" s="745"/>
      <c r="G34" s="745"/>
      <c r="H34" s="909"/>
      <c r="I34" s="909"/>
    </row>
    <row r="35" spans="1:9" ht="33.6" customHeight="1">
      <c r="A35" s="460">
        <v>5</v>
      </c>
      <c r="B35" s="794"/>
      <c r="C35" s="795"/>
      <c r="D35" s="795"/>
      <c r="E35" s="795"/>
      <c r="F35" s="795"/>
      <c r="G35" s="795"/>
      <c r="H35" s="855"/>
      <c r="I35" s="856"/>
    </row>
    <row r="36" spans="1:9" ht="33.6" customHeight="1">
      <c r="A36" s="459"/>
      <c r="B36" s="860" t="s">
        <v>4742</v>
      </c>
      <c r="C36" s="861"/>
      <c r="D36" s="861"/>
      <c r="E36" s="861"/>
      <c r="F36" s="861"/>
      <c r="G36" s="861"/>
      <c r="H36" s="862"/>
      <c r="I36" s="863"/>
    </row>
    <row r="37" spans="1:9" ht="33.6" customHeight="1">
      <c r="A37" s="459"/>
      <c r="B37" s="747" t="s">
        <v>4743</v>
      </c>
      <c r="C37" s="747"/>
      <c r="D37" s="747"/>
      <c r="E37" s="747"/>
      <c r="F37" s="747"/>
      <c r="G37" s="747"/>
      <c r="H37" s="910"/>
      <c r="I37" s="910"/>
    </row>
    <row r="38" spans="1:9" ht="33.6" customHeight="1">
      <c r="A38" s="772"/>
      <c r="B38" s="772"/>
      <c r="C38" s="772"/>
      <c r="D38" s="772"/>
      <c r="E38" s="772"/>
      <c r="F38" s="772"/>
      <c r="G38" s="772"/>
      <c r="H38" s="854"/>
      <c r="I38" s="854"/>
    </row>
    <row r="39" spans="1:9" ht="33.6" customHeight="1">
      <c r="A39" s="772"/>
      <c r="B39" s="772"/>
      <c r="C39" s="772"/>
      <c r="D39" s="772"/>
      <c r="E39" s="772"/>
      <c r="F39" s="772"/>
      <c r="G39" s="772"/>
      <c r="H39" s="854"/>
      <c r="I39" s="854"/>
    </row>
    <row r="40" spans="1:9">
      <c r="A40" s="772"/>
      <c r="B40" s="772"/>
      <c r="C40" s="772"/>
      <c r="D40" s="772"/>
      <c r="E40" s="772"/>
      <c r="F40" s="772"/>
      <c r="G40" s="772"/>
      <c r="H40" s="854"/>
      <c r="I40" s="854"/>
    </row>
    <row r="41" spans="1:9" ht="47.25">
      <c r="A41" s="349" t="s">
        <v>1785</v>
      </c>
      <c r="B41" s="358" t="s">
        <v>1908</v>
      </c>
      <c r="C41" s="350" t="s">
        <v>1436</v>
      </c>
      <c r="D41" s="359" t="s">
        <v>1435</v>
      </c>
      <c r="E41" s="351" t="s">
        <v>2894</v>
      </c>
      <c r="F41" s="353" t="s">
        <v>1433</v>
      </c>
      <c r="G41" s="353" t="s">
        <v>1432</v>
      </c>
    </row>
    <row r="42" spans="1:9" ht="18.75">
      <c r="A42" s="111"/>
      <c r="B42" s="1021" t="s">
        <v>1430</v>
      </c>
      <c r="C42" s="1021"/>
      <c r="D42" s="1021"/>
      <c r="E42" s="1021"/>
      <c r="F42" s="1021"/>
      <c r="G42" s="1021"/>
      <c r="H42" s="11">
        <f>H84</f>
        <v>14</v>
      </c>
      <c r="I42" s="11">
        <f>I84</f>
        <v>14</v>
      </c>
    </row>
    <row r="43" spans="1:9" ht="40.15" hidden="1" customHeight="1">
      <c r="A43" s="321" t="s">
        <v>1429</v>
      </c>
      <c r="B43" s="879" t="s">
        <v>1428</v>
      </c>
      <c r="C43" s="880"/>
      <c r="D43" s="880"/>
      <c r="E43" s="880"/>
      <c r="F43" s="880"/>
      <c r="G43" s="881"/>
    </row>
    <row r="44" spans="1:9" ht="31.5" hidden="1">
      <c r="A44" s="20" t="s">
        <v>1427</v>
      </c>
      <c r="B44" s="28" t="s">
        <v>1426</v>
      </c>
      <c r="C44" s="24"/>
      <c r="D44" s="24"/>
      <c r="E44" s="25"/>
      <c r="F44" s="24"/>
      <c r="G44" s="24"/>
    </row>
    <row r="45" spans="1:9" ht="31.5" hidden="1">
      <c r="A45" s="20" t="s">
        <v>1423</v>
      </c>
      <c r="B45" s="28" t="s">
        <v>1422</v>
      </c>
      <c r="C45" s="24"/>
      <c r="D45" s="24"/>
      <c r="E45" s="25"/>
      <c r="F45" s="24"/>
      <c r="G45" s="24"/>
    </row>
    <row r="46" spans="1:9" ht="31.5" hidden="1">
      <c r="A46" s="20" t="s">
        <v>1419</v>
      </c>
      <c r="B46" s="28" t="s">
        <v>1418</v>
      </c>
      <c r="C46" s="24"/>
      <c r="D46" s="24"/>
      <c r="E46" s="25"/>
      <c r="F46" s="24"/>
      <c r="G46" s="24"/>
    </row>
    <row r="47" spans="1:9" ht="31.5" hidden="1">
      <c r="A47" s="20" t="s">
        <v>1415</v>
      </c>
      <c r="B47" s="28" t="s">
        <v>1414</v>
      </c>
      <c r="C47" s="24"/>
      <c r="D47" s="24"/>
      <c r="E47" s="25"/>
      <c r="F47" s="24"/>
      <c r="G47" s="24"/>
    </row>
    <row r="48" spans="1:9" ht="31.5" hidden="1">
      <c r="A48" s="20" t="s">
        <v>1411</v>
      </c>
      <c r="B48" s="28" t="s">
        <v>1410</v>
      </c>
      <c r="C48" s="24"/>
      <c r="D48" s="24"/>
      <c r="E48" s="25"/>
      <c r="F48" s="24"/>
      <c r="G48" s="24"/>
    </row>
    <row r="49" spans="1:7" ht="31.5" hidden="1">
      <c r="A49" s="20" t="s">
        <v>1407</v>
      </c>
      <c r="B49" s="28" t="s">
        <v>1406</v>
      </c>
      <c r="C49" s="24"/>
      <c r="D49" s="24"/>
      <c r="E49" s="25"/>
      <c r="F49" s="24"/>
      <c r="G49" s="24"/>
    </row>
    <row r="50" spans="1:7" ht="31.5" hidden="1">
      <c r="A50" s="20" t="s">
        <v>1401</v>
      </c>
      <c r="B50" s="28" t="s">
        <v>1400</v>
      </c>
      <c r="C50" s="24"/>
      <c r="D50" s="24"/>
      <c r="E50" s="25"/>
      <c r="F50" s="24"/>
      <c r="G50" s="24"/>
    </row>
    <row r="51" spans="1:7" ht="31.5" hidden="1">
      <c r="A51" s="20" t="s">
        <v>1395</v>
      </c>
      <c r="B51" s="28" t="s">
        <v>1394</v>
      </c>
      <c r="C51" s="24"/>
      <c r="D51" s="24"/>
      <c r="E51" s="25"/>
      <c r="F51" s="24"/>
      <c r="G51" s="24"/>
    </row>
    <row r="52" spans="1:7" ht="31.5" hidden="1">
      <c r="A52" s="20" t="s">
        <v>1392</v>
      </c>
      <c r="B52" s="28" t="s">
        <v>1391</v>
      </c>
      <c r="C52" s="24"/>
      <c r="D52" s="24"/>
      <c r="E52" s="25"/>
      <c r="F52" s="24"/>
      <c r="G52" s="24"/>
    </row>
    <row r="53" spans="1:7" ht="31.5" hidden="1">
      <c r="A53" s="20" t="s">
        <v>1389</v>
      </c>
      <c r="B53" s="28" t="s">
        <v>1388</v>
      </c>
      <c r="C53" s="24"/>
      <c r="D53" s="24"/>
      <c r="E53" s="25"/>
      <c r="F53" s="24"/>
      <c r="G53" s="24"/>
    </row>
    <row r="54" spans="1:7" ht="31.5" hidden="1">
      <c r="A54" s="20" t="s">
        <v>1383</v>
      </c>
      <c r="B54" s="28" t="s">
        <v>1382</v>
      </c>
      <c r="C54" s="24"/>
      <c r="D54" s="24"/>
      <c r="E54" s="25"/>
      <c r="F54" s="24"/>
      <c r="G54" s="24"/>
    </row>
    <row r="55" spans="1:7" ht="31.5" hidden="1">
      <c r="A55" s="20" t="s">
        <v>1379</v>
      </c>
      <c r="B55" s="28" t="s">
        <v>1378</v>
      </c>
      <c r="C55" s="24"/>
      <c r="D55" s="24"/>
      <c r="E55" s="25"/>
      <c r="F55" s="24"/>
      <c r="G55" s="24"/>
    </row>
    <row r="56" spans="1:7" ht="31.5" hidden="1">
      <c r="A56" s="20" t="s">
        <v>1375</v>
      </c>
      <c r="B56" s="28" t="s">
        <v>1374</v>
      </c>
      <c r="C56" s="24"/>
      <c r="D56" s="24"/>
      <c r="E56" s="25"/>
      <c r="F56" s="24"/>
      <c r="G56" s="24"/>
    </row>
    <row r="57" spans="1:7" ht="31.5" hidden="1">
      <c r="A57" s="20" t="s">
        <v>1370</v>
      </c>
      <c r="B57" s="28" t="s">
        <v>1369</v>
      </c>
      <c r="C57" s="16"/>
      <c r="D57" s="24"/>
      <c r="E57" s="25"/>
      <c r="F57" s="24"/>
      <c r="G57" s="24"/>
    </row>
    <row r="58" spans="1:7" ht="30" hidden="1" customHeight="1">
      <c r="A58" s="20" t="s">
        <v>1367</v>
      </c>
      <c r="B58" s="28" t="s">
        <v>1366</v>
      </c>
      <c r="C58" s="24"/>
      <c r="D58" s="24"/>
      <c r="E58" s="25"/>
      <c r="F58" s="24"/>
      <c r="G58" s="24"/>
    </row>
    <row r="59" spans="1:7" ht="31.5" hidden="1">
      <c r="A59" s="20" t="s">
        <v>1358</v>
      </c>
      <c r="B59" s="28" t="s">
        <v>1357</v>
      </c>
      <c r="C59" s="24"/>
      <c r="D59" s="24"/>
      <c r="E59" s="25"/>
      <c r="F59" s="24"/>
      <c r="G59" s="24"/>
    </row>
    <row r="60" spans="1:7" ht="31.5" hidden="1">
      <c r="A60" s="20" t="s">
        <v>1356</v>
      </c>
      <c r="B60" s="28" t="s">
        <v>1355</v>
      </c>
      <c r="C60" s="24"/>
      <c r="D60" s="24"/>
      <c r="E60" s="25"/>
      <c r="F60" s="24"/>
      <c r="G60" s="24"/>
    </row>
    <row r="61" spans="1:7" ht="31.5" hidden="1">
      <c r="A61" s="20" t="s">
        <v>1354</v>
      </c>
      <c r="B61" s="28" t="s">
        <v>1353</v>
      </c>
      <c r="C61" s="24"/>
      <c r="D61" s="24"/>
      <c r="E61" s="25"/>
      <c r="F61" s="24"/>
      <c r="G61" s="24"/>
    </row>
    <row r="62" spans="1:7" ht="40.15" hidden="1" customHeight="1">
      <c r="A62" s="321" t="s">
        <v>1352</v>
      </c>
      <c r="B62" s="879" t="s">
        <v>1351</v>
      </c>
      <c r="C62" s="880"/>
      <c r="D62" s="880"/>
      <c r="E62" s="880"/>
      <c r="F62" s="880"/>
      <c r="G62" s="881"/>
    </row>
    <row r="63" spans="1:7" ht="31.5" hidden="1">
      <c r="A63" s="20" t="s">
        <v>1350</v>
      </c>
      <c r="B63" s="37" t="s">
        <v>1349</v>
      </c>
      <c r="C63" s="24"/>
      <c r="D63" s="24"/>
      <c r="E63" s="25"/>
      <c r="F63" s="24"/>
      <c r="G63" s="24"/>
    </row>
    <row r="64" spans="1:7" ht="31.5" hidden="1">
      <c r="A64" s="20" t="s">
        <v>1348</v>
      </c>
      <c r="B64" s="37" t="s">
        <v>1347</v>
      </c>
      <c r="C64" s="24"/>
      <c r="D64" s="24"/>
      <c r="E64" s="25"/>
      <c r="F64" s="24"/>
      <c r="G64" s="24"/>
    </row>
    <row r="65" spans="1:7" ht="31.5" hidden="1">
      <c r="A65" s="20" t="s">
        <v>1345</v>
      </c>
      <c r="B65" s="37" t="s">
        <v>1344</v>
      </c>
      <c r="C65" s="24"/>
      <c r="D65" s="24"/>
      <c r="E65" s="25"/>
      <c r="F65" s="24"/>
      <c r="G65" s="24"/>
    </row>
    <row r="66" spans="1:7" ht="31.5" hidden="1">
      <c r="A66" s="20" t="s">
        <v>1342</v>
      </c>
      <c r="B66" s="37" t="s">
        <v>1341</v>
      </c>
      <c r="C66" s="24"/>
      <c r="D66" s="24"/>
      <c r="E66" s="25"/>
      <c r="F66" s="24"/>
      <c r="G66" s="24"/>
    </row>
    <row r="67" spans="1:7" ht="31.5" hidden="1">
      <c r="A67" s="20" t="s">
        <v>1339</v>
      </c>
      <c r="B67" s="37" t="s">
        <v>1338</v>
      </c>
      <c r="C67" s="24"/>
      <c r="D67" s="24"/>
      <c r="E67" s="25"/>
      <c r="F67" s="24"/>
      <c r="G67" s="24"/>
    </row>
    <row r="68" spans="1:7" ht="40.15" hidden="1" customHeight="1">
      <c r="A68" s="321" t="s">
        <v>1336</v>
      </c>
      <c r="B68" s="879" t="s">
        <v>1335</v>
      </c>
      <c r="C68" s="880"/>
      <c r="D68" s="880"/>
      <c r="E68" s="880"/>
      <c r="F68" s="880"/>
      <c r="G68" s="881"/>
    </row>
    <row r="69" spans="1:7" ht="31.5" hidden="1">
      <c r="A69" s="20" t="s">
        <v>1334</v>
      </c>
      <c r="B69" s="37" t="s">
        <v>1333</v>
      </c>
      <c r="C69" s="24"/>
      <c r="D69" s="24"/>
      <c r="E69" s="25"/>
      <c r="F69" s="24"/>
      <c r="G69" s="24"/>
    </row>
    <row r="70" spans="1:7" ht="31.5" hidden="1">
      <c r="A70" s="20" t="s">
        <v>1332</v>
      </c>
      <c r="B70" s="37" t="s">
        <v>1331</v>
      </c>
      <c r="C70" s="24"/>
      <c r="D70" s="24"/>
      <c r="E70" s="25"/>
      <c r="F70" s="24"/>
      <c r="G70" s="24"/>
    </row>
    <row r="71" spans="1:7" ht="47.25" hidden="1">
      <c r="A71" s="20" t="s">
        <v>1329</v>
      </c>
      <c r="B71" s="37" t="s">
        <v>1328</v>
      </c>
      <c r="C71" s="24"/>
      <c r="D71" s="24"/>
      <c r="E71" s="25"/>
      <c r="F71" s="24"/>
      <c r="G71" s="24"/>
    </row>
    <row r="72" spans="1:7" ht="40.15" hidden="1" customHeight="1">
      <c r="A72" s="321" t="s">
        <v>1325</v>
      </c>
      <c r="B72" s="879" t="s">
        <v>1324</v>
      </c>
      <c r="C72" s="880"/>
      <c r="D72" s="880"/>
      <c r="E72" s="880"/>
      <c r="F72" s="880"/>
      <c r="G72" s="881"/>
    </row>
    <row r="73" spans="1:7" ht="63" hidden="1">
      <c r="A73" s="20" t="s">
        <v>1323</v>
      </c>
      <c r="B73" s="28" t="s">
        <v>1322</v>
      </c>
      <c r="C73" s="24"/>
      <c r="D73" s="24"/>
      <c r="E73" s="25"/>
      <c r="F73" s="24"/>
      <c r="G73" s="24"/>
    </row>
    <row r="74" spans="1:7" ht="63" hidden="1">
      <c r="A74" s="20" t="s">
        <v>1319</v>
      </c>
      <c r="B74" s="28" t="s">
        <v>1318</v>
      </c>
      <c r="C74" s="24"/>
      <c r="D74" s="24"/>
      <c r="E74" s="25"/>
      <c r="F74" s="24"/>
      <c r="G74" s="24"/>
    </row>
    <row r="75" spans="1:7" ht="63" hidden="1">
      <c r="A75" s="20" t="s">
        <v>1316</v>
      </c>
      <c r="B75" s="28" t="s">
        <v>1315</v>
      </c>
      <c r="C75" s="24"/>
      <c r="D75" s="24"/>
      <c r="E75" s="25"/>
      <c r="F75" s="24"/>
      <c r="G75" s="24"/>
    </row>
    <row r="76" spans="1:7" ht="47.25" hidden="1">
      <c r="A76" s="20" t="s">
        <v>1313</v>
      </c>
      <c r="B76" s="28" t="s">
        <v>1312</v>
      </c>
      <c r="C76" s="24"/>
      <c r="D76" s="24"/>
      <c r="E76" s="25"/>
      <c r="F76" s="24"/>
      <c r="G76" s="24"/>
    </row>
    <row r="77" spans="1:7" ht="63" hidden="1">
      <c r="A77" s="20" t="s">
        <v>1306</v>
      </c>
      <c r="B77" s="28" t="s">
        <v>1880</v>
      </c>
      <c r="C77" s="24"/>
      <c r="D77" s="24"/>
      <c r="E77" s="25"/>
      <c r="F77" s="24"/>
      <c r="G77" s="24"/>
    </row>
    <row r="78" spans="1:7" ht="47.25" hidden="1">
      <c r="A78" s="20" t="s">
        <v>1300</v>
      </c>
      <c r="B78" s="28" t="s">
        <v>1299</v>
      </c>
      <c r="C78" s="24"/>
      <c r="D78" s="24"/>
      <c r="E78" s="25"/>
      <c r="F78" s="24"/>
      <c r="G78" s="24"/>
    </row>
    <row r="79" spans="1:7" ht="63" hidden="1">
      <c r="A79" s="20" t="s">
        <v>1297</v>
      </c>
      <c r="B79" s="28" t="s">
        <v>1296</v>
      </c>
      <c r="C79" s="24"/>
      <c r="D79" s="24"/>
      <c r="E79" s="25"/>
      <c r="F79" s="24"/>
      <c r="G79" s="24"/>
    </row>
    <row r="80" spans="1:7" ht="110.25" hidden="1">
      <c r="A80" s="20" t="s">
        <v>1294</v>
      </c>
      <c r="B80" s="28" t="s">
        <v>1293</v>
      </c>
      <c r="C80" s="24"/>
      <c r="D80" s="24"/>
      <c r="E80" s="25"/>
      <c r="F80" s="24"/>
      <c r="G80" s="24"/>
    </row>
    <row r="81" spans="1:9" ht="63" hidden="1">
      <c r="A81" s="20" t="s">
        <v>1291</v>
      </c>
      <c r="B81" s="28" t="s">
        <v>1290</v>
      </c>
      <c r="C81" s="24"/>
      <c r="D81" s="24"/>
      <c r="E81" s="25"/>
      <c r="F81" s="24"/>
      <c r="G81" s="24"/>
    </row>
    <row r="82" spans="1:9" ht="47.25" hidden="1">
      <c r="A82" s="20" t="s">
        <v>1289</v>
      </c>
      <c r="B82" s="28" t="s">
        <v>1288</v>
      </c>
      <c r="C82" s="24"/>
      <c r="D82" s="24"/>
      <c r="E82" s="25"/>
      <c r="F82" s="24"/>
      <c r="G82" s="24"/>
    </row>
    <row r="83" spans="1:9" ht="45" hidden="1">
      <c r="A83" s="20" t="s">
        <v>1286</v>
      </c>
      <c r="B83" s="22" t="s">
        <v>1285</v>
      </c>
      <c r="C83" s="24"/>
      <c r="D83" s="24"/>
      <c r="E83" s="25"/>
      <c r="F83" s="24"/>
      <c r="G83" s="24"/>
    </row>
    <row r="84" spans="1:9" ht="40.15" customHeight="1">
      <c r="A84" s="320" t="s">
        <v>1283</v>
      </c>
      <c r="B84" s="879" t="s">
        <v>1282</v>
      </c>
      <c r="C84" s="880"/>
      <c r="D84" s="880"/>
      <c r="E84" s="880"/>
      <c r="F84" s="880"/>
      <c r="G84" s="881"/>
      <c r="H84" s="11">
        <f>SUM(D85:D92)</f>
        <v>14</v>
      </c>
      <c r="I84" s="11">
        <f>COUNT(D85:D92)*2</f>
        <v>14</v>
      </c>
    </row>
    <row r="85" spans="1:9" ht="31.5">
      <c r="A85" s="18" t="s">
        <v>1281</v>
      </c>
      <c r="B85" s="30" t="s">
        <v>1280</v>
      </c>
      <c r="C85" s="35" t="s">
        <v>3736</v>
      </c>
      <c r="D85" s="72">
        <v>2</v>
      </c>
      <c r="E85" s="71" t="s">
        <v>110</v>
      </c>
      <c r="F85" s="35" t="s">
        <v>3735</v>
      </c>
      <c r="G85" s="247"/>
    </row>
    <row r="86" spans="1:9" ht="31.5">
      <c r="A86" s="18"/>
      <c r="B86" s="30" t="s">
        <v>1278</v>
      </c>
      <c r="C86" s="35" t="s">
        <v>3734</v>
      </c>
      <c r="D86" s="72">
        <v>2</v>
      </c>
      <c r="E86" s="71" t="s">
        <v>110</v>
      </c>
      <c r="F86" s="35" t="s">
        <v>3733</v>
      </c>
      <c r="G86" s="247"/>
    </row>
    <row r="87" spans="1:9" ht="31.5">
      <c r="A87" s="18"/>
      <c r="B87" s="30" t="s">
        <v>1276</v>
      </c>
      <c r="C87" s="35" t="s">
        <v>3732</v>
      </c>
      <c r="D87" s="72">
        <v>2</v>
      </c>
      <c r="E87" s="71" t="s">
        <v>110</v>
      </c>
      <c r="F87" s="188"/>
      <c r="G87" s="247"/>
    </row>
    <row r="88" spans="1:9" ht="31.5">
      <c r="A88" s="18"/>
      <c r="B88" s="30" t="s">
        <v>1274</v>
      </c>
      <c r="C88" s="35" t="s">
        <v>3731</v>
      </c>
      <c r="D88" s="72">
        <v>2</v>
      </c>
      <c r="E88" s="71" t="s">
        <v>110</v>
      </c>
      <c r="F88" s="188"/>
      <c r="G88" s="247"/>
    </row>
    <row r="89" spans="1:9" ht="45">
      <c r="A89" s="18"/>
      <c r="B89" s="30"/>
      <c r="C89" s="35" t="s">
        <v>3730</v>
      </c>
      <c r="D89" s="72">
        <v>2</v>
      </c>
      <c r="E89" s="71" t="s">
        <v>110</v>
      </c>
      <c r="F89" s="35" t="s">
        <v>3729</v>
      </c>
      <c r="G89" s="247"/>
    </row>
    <row r="90" spans="1:9" ht="45">
      <c r="A90" s="18"/>
      <c r="B90" s="30" t="s">
        <v>1272</v>
      </c>
      <c r="C90" s="35" t="s">
        <v>3728</v>
      </c>
      <c r="D90" s="72">
        <v>2</v>
      </c>
      <c r="E90" s="71" t="s">
        <v>110</v>
      </c>
      <c r="F90" s="35" t="s">
        <v>3727</v>
      </c>
      <c r="G90" s="247"/>
    </row>
    <row r="91" spans="1:9" ht="45" hidden="1" customHeight="1">
      <c r="A91" s="20"/>
      <c r="B91" s="30" t="s">
        <v>1270</v>
      </c>
      <c r="C91" s="297"/>
      <c r="D91" s="188"/>
      <c r="E91" s="71"/>
      <c r="F91" s="188"/>
      <c r="G91" s="245"/>
    </row>
    <row r="92" spans="1:9" ht="31.5">
      <c r="A92" s="18" t="s">
        <v>1269</v>
      </c>
      <c r="B92" s="30" t="s">
        <v>1268</v>
      </c>
      <c r="C92" s="35" t="s">
        <v>3726</v>
      </c>
      <c r="D92" s="247">
        <v>2</v>
      </c>
      <c r="E92" s="71" t="s">
        <v>110</v>
      </c>
      <c r="F92" s="245"/>
      <c r="G92" s="247"/>
    </row>
    <row r="93" spans="1:9" ht="40.15" hidden="1" customHeight="1">
      <c r="A93" s="321" t="s">
        <v>1267</v>
      </c>
      <c r="B93" s="737" t="s">
        <v>1266</v>
      </c>
      <c r="C93" s="738"/>
      <c r="D93" s="738"/>
      <c r="E93" s="738"/>
      <c r="F93" s="738"/>
      <c r="G93" s="739"/>
    </row>
    <row r="94" spans="1:9" ht="63" hidden="1">
      <c r="A94" s="20" t="s">
        <v>1265</v>
      </c>
      <c r="B94" s="30" t="s">
        <v>1264</v>
      </c>
      <c r="C94" s="24"/>
      <c r="D94" s="24"/>
      <c r="E94" s="25"/>
      <c r="F94" s="24"/>
      <c r="G94" s="24"/>
    </row>
    <row r="95" spans="1:9" ht="78.75" hidden="1">
      <c r="A95" s="20" t="s">
        <v>1261</v>
      </c>
      <c r="B95" s="30" t="s">
        <v>1260</v>
      </c>
      <c r="C95" s="24"/>
      <c r="D95" s="24"/>
      <c r="E95" s="25"/>
      <c r="F95" s="24"/>
      <c r="G95" s="24"/>
    </row>
    <row r="96" spans="1:9" ht="18.75">
      <c r="A96" s="111"/>
      <c r="B96" s="1021" t="s">
        <v>1259</v>
      </c>
      <c r="C96" s="1021"/>
      <c r="D96" s="1021"/>
      <c r="E96" s="1021"/>
      <c r="F96" s="1021"/>
      <c r="G96" s="1021"/>
      <c r="H96" s="11">
        <f>H97+H112+H117+H123+H130</f>
        <v>16</v>
      </c>
      <c r="I96" s="11">
        <f>I97+I112+I117+I123+I130</f>
        <v>16</v>
      </c>
    </row>
    <row r="97" spans="1:9" ht="40.15" customHeight="1">
      <c r="A97" s="322" t="s">
        <v>1258</v>
      </c>
      <c r="B97" s="879" t="s">
        <v>1257</v>
      </c>
      <c r="C97" s="880"/>
      <c r="D97" s="880"/>
      <c r="E97" s="880"/>
      <c r="F97" s="880"/>
      <c r="G97" s="881"/>
      <c r="H97" s="11">
        <f>SUM(D98:D105)</f>
        <v>6</v>
      </c>
      <c r="I97" s="11">
        <f>COUNT(D98:D105)*2</f>
        <v>6</v>
      </c>
    </row>
    <row r="98" spans="1:9" ht="45">
      <c r="A98" s="18" t="s">
        <v>1256</v>
      </c>
      <c r="B98" s="97" t="s">
        <v>1255</v>
      </c>
      <c r="C98" s="16" t="s">
        <v>3725</v>
      </c>
      <c r="D98" s="23">
        <v>2</v>
      </c>
      <c r="E98" s="25" t="s">
        <v>156</v>
      </c>
      <c r="F98" s="24"/>
      <c r="G98" s="23"/>
    </row>
    <row r="99" spans="1:9" ht="47.25" hidden="1">
      <c r="A99" s="20" t="s">
        <v>1251</v>
      </c>
      <c r="B99" s="97" t="s">
        <v>1250</v>
      </c>
      <c r="C99" s="24"/>
      <c r="D99" s="24"/>
      <c r="E99" s="25"/>
      <c r="F99" s="24"/>
      <c r="G99" s="24"/>
    </row>
    <row r="100" spans="1:9" ht="47.25" hidden="1">
      <c r="A100" s="20" t="s">
        <v>1244</v>
      </c>
      <c r="B100" s="97" t="s">
        <v>1243</v>
      </c>
      <c r="C100" s="24"/>
      <c r="D100" s="24"/>
      <c r="E100" s="25"/>
      <c r="F100" s="24"/>
      <c r="G100" s="24"/>
    </row>
    <row r="101" spans="1:9" ht="47.25" hidden="1">
      <c r="A101" s="20" t="s">
        <v>1241</v>
      </c>
      <c r="B101" s="97" t="s">
        <v>1240</v>
      </c>
      <c r="C101" s="24"/>
      <c r="D101" s="24"/>
      <c r="E101" s="25"/>
      <c r="F101" s="24"/>
      <c r="G101" s="24"/>
    </row>
    <row r="102" spans="1:9" ht="63" hidden="1">
      <c r="A102" s="20" t="s">
        <v>1238</v>
      </c>
      <c r="B102" s="97" t="s">
        <v>1237</v>
      </c>
      <c r="C102" s="24"/>
      <c r="D102" s="24"/>
      <c r="E102" s="25"/>
      <c r="F102" s="24"/>
      <c r="G102" s="24"/>
    </row>
    <row r="103" spans="1:9" ht="47.25">
      <c r="A103" s="18" t="s">
        <v>1234</v>
      </c>
      <c r="B103" s="97" t="s">
        <v>1233</v>
      </c>
      <c r="C103" s="98" t="s">
        <v>1232</v>
      </c>
      <c r="D103" s="23">
        <v>2</v>
      </c>
      <c r="E103" s="25" t="s">
        <v>156</v>
      </c>
      <c r="F103" s="24"/>
      <c r="G103" s="23"/>
    </row>
    <row r="104" spans="1:9" ht="47.25" hidden="1">
      <c r="A104" s="20" t="s">
        <v>1231</v>
      </c>
      <c r="B104" s="97" t="s">
        <v>1230</v>
      </c>
      <c r="C104" s="24"/>
      <c r="D104" s="24"/>
      <c r="E104" s="25"/>
      <c r="F104" s="24"/>
      <c r="G104" s="24"/>
    </row>
    <row r="105" spans="1:9" ht="47.25">
      <c r="A105" s="18" t="s">
        <v>1228</v>
      </c>
      <c r="B105" s="295" t="s">
        <v>1227</v>
      </c>
      <c r="C105" s="74" t="s">
        <v>3724</v>
      </c>
      <c r="D105" s="247">
        <v>2</v>
      </c>
      <c r="E105" s="246" t="s">
        <v>1225</v>
      </c>
      <c r="F105" s="245"/>
      <c r="G105" s="247"/>
    </row>
    <row r="106" spans="1:9" ht="40.15" hidden="1" customHeight="1">
      <c r="A106" s="324" t="s">
        <v>1224</v>
      </c>
      <c r="B106" s="737" t="s">
        <v>2354</v>
      </c>
      <c r="C106" s="738"/>
      <c r="D106" s="738"/>
      <c r="E106" s="738"/>
      <c r="F106" s="738"/>
      <c r="G106" s="739"/>
    </row>
    <row r="107" spans="1:9" ht="31.5" hidden="1">
      <c r="A107" s="20" t="s">
        <v>1222</v>
      </c>
      <c r="B107" s="93" t="s">
        <v>1221</v>
      </c>
      <c r="C107" s="24"/>
      <c r="D107" s="24"/>
      <c r="E107" s="25"/>
      <c r="F107" s="24"/>
      <c r="G107" s="24"/>
    </row>
    <row r="108" spans="1:9" ht="78.75" hidden="1">
      <c r="A108" s="20" t="s">
        <v>1215</v>
      </c>
      <c r="B108" s="93" t="s">
        <v>1214</v>
      </c>
      <c r="C108" s="24"/>
      <c r="D108" s="24"/>
      <c r="E108" s="25"/>
      <c r="F108" s="24"/>
      <c r="G108" s="24"/>
    </row>
    <row r="109" spans="1:9" ht="63" hidden="1">
      <c r="A109" s="20" t="s">
        <v>1213</v>
      </c>
      <c r="B109" s="96" t="s">
        <v>1212</v>
      </c>
      <c r="C109" s="24"/>
      <c r="D109" s="24"/>
      <c r="E109" s="25"/>
      <c r="F109" s="24"/>
      <c r="G109" s="24"/>
    </row>
    <row r="110" spans="1:9" ht="47.25" hidden="1">
      <c r="A110" s="20" t="s">
        <v>1207</v>
      </c>
      <c r="B110" s="93" t="s">
        <v>1206</v>
      </c>
      <c r="C110" s="24"/>
      <c r="D110" s="24"/>
      <c r="E110" s="25"/>
      <c r="F110" s="24"/>
      <c r="G110" s="24"/>
    </row>
    <row r="111" spans="1:9" ht="47.25" hidden="1">
      <c r="A111" s="20" t="s">
        <v>1205</v>
      </c>
      <c r="B111" s="94" t="s">
        <v>1204</v>
      </c>
      <c r="C111" s="24"/>
      <c r="D111" s="24"/>
      <c r="E111" s="25"/>
      <c r="F111" s="24"/>
      <c r="G111" s="24"/>
    </row>
    <row r="112" spans="1:9" ht="40.15" customHeight="1">
      <c r="A112" s="322" t="s">
        <v>1203</v>
      </c>
      <c r="B112" s="879" t="s">
        <v>1202</v>
      </c>
      <c r="C112" s="880"/>
      <c r="D112" s="880"/>
      <c r="E112" s="880"/>
      <c r="F112" s="880"/>
      <c r="G112" s="881"/>
      <c r="H112" s="11">
        <f>SUM(D114:D115)</f>
        <v>4</v>
      </c>
      <c r="I112" s="11">
        <f>COUNT(D114:D115)*2</f>
        <v>4</v>
      </c>
    </row>
    <row r="113" spans="1:9" ht="31.5" hidden="1">
      <c r="A113" s="20" t="s">
        <v>1201</v>
      </c>
      <c r="B113" s="93" t="s">
        <v>1200</v>
      </c>
      <c r="C113" s="24"/>
      <c r="D113" s="24"/>
      <c r="E113" s="25"/>
      <c r="F113" s="24"/>
      <c r="G113" s="24"/>
    </row>
    <row r="114" spans="1:9" ht="47.25">
      <c r="A114" s="18" t="s">
        <v>1196</v>
      </c>
      <c r="B114" s="295" t="s">
        <v>1195</v>
      </c>
      <c r="C114" s="35" t="s">
        <v>3723</v>
      </c>
      <c r="D114" s="72">
        <v>2</v>
      </c>
      <c r="E114" s="71" t="s">
        <v>106</v>
      </c>
      <c r="F114" s="296" t="s">
        <v>3722</v>
      </c>
      <c r="G114" s="247"/>
    </row>
    <row r="115" spans="1:9" ht="63">
      <c r="A115" s="18" t="s">
        <v>1193</v>
      </c>
      <c r="B115" s="93" t="s">
        <v>1192</v>
      </c>
      <c r="C115" s="22" t="s">
        <v>1191</v>
      </c>
      <c r="D115" s="23">
        <v>2</v>
      </c>
      <c r="E115" s="25" t="s">
        <v>1171</v>
      </c>
      <c r="F115" s="24"/>
      <c r="G115" s="23"/>
    </row>
    <row r="116" spans="1:9" ht="78.75" hidden="1">
      <c r="A116" s="20" t="s">
        <v>1189</v>
      </c>
      <c r="B116" s="93" t="s">
        <v>1188</v>
      </c>
      <c r="C116" s="24"/>
      <c r="D116" s="24"/>
      <c r="E116" s="25"/>
      <c r="F116" s="24"/>
      <c r="G116" s="24"/>
    </row>
    <row r="117" spans="1:9" ht="40.15" customHeight="1">
      <c r="A117" s="320" t="s">
        <v>1184</v>
      </c>
      <c r="B117" s="879" t="s">
        <v>1183</v>
      </c>
      <c r="C117" s="880"/>
      <c r="D117" s="880"/>
      <c r="E117" s="880"/>
      <c r="F117" s="880"/>
      <c r="G117" s="881"/>
      <c r="H117" s="11">
        <f>SUM(D122)</f>
        <v>2</v>
      </c>
      <c r="I117" s="11">
        <f>COUNT(D122)*2</f>
        <v>2</v>
      </c>
    </row>
    <row r="118" spans="1:9" ht="47.25" hidden="1">
      <c r="A118" s="20" t="s">
        <v>1182</v>
      </c>
      <c r="B118" s="64" t="s">
        <v>1181</v>
      </c>
      <c r="C118" s="24"/>
      <c r="D118" s="24"/>
      <c r="E118" s="25"/>
      <c r="F118" s="24"/>
      <c r="G118" s="24"/>
    </row>
    <row r="119" spans="1:9" ht="31.5" hidden="1">
      <c r="A119" s="20" t="s">
        <v>1179</v>
      </c>
      <c r="B119" s="64" t="s">
        <v>1178</v>
      </c>
      <c r="C119" s="24"/>
      <c r="D119" s="24"/>
      <c r="E119" s="25"/>
      <c r="F119" s="24"/>
      <c r="G119" s="24"/>
    </row>
    <row r="120" spans="1:9" ht="31.5" hidden="1">
      <c r="A120" s="20" t="s">
        <v>1176</v>
      </c>
      <c r="B120" s="64" t="s">
        <v>1175</v>
      </c>
      <c r="C120" s="24"/>
      <c r="D120" s="24"/>
      <c r="E120" s="25"/>
      <c r="F120" s="24"/>
      <c r="G120" s="24"/>
    </row>
    <row r="121" spans="1:9" ht="47.25" hidden="1">
      <c r="A121" s="20" t="s">
        <v>1174</v>
      </c>
      <c r="B121" s="64" t="s">
        <v>1173</v>
      </c>
      <c r="C121" s="24"/>
      <c r="D121" s="24"/>
      <c r="E121" s="25"/>
      <c r="F121" s="24"/>
      <c r="G121" s="24"/>
    </row>
    <row r="122" spans="1:9" ht="60">
      <c r="A122" s="18" t="s">
        <v>1167</v>
      </c>
      <c r="B122" s="41" t="s">
        <v>1166</v>
      </c>
      <c r="C122" s="29" t="s">
        <v>1830</v>
      </c>
      <c r="D122" s="23">
        <v>2</v>
      </c>
      <c r="E122" s="25" t="s">
        <v>156</v>
      </c>
      <c r="F122" s="24"/>
      <c r="G122" s="23"/>
    </row>
    <row r="123" spans="1:9" ht="40.15" customHeight="1">
      <c r="A123" s="322" t="s">
        <v>1164</v>
      </c>
      <c r="B123" s="879" t="s">
        <v>1163</v>
      </c>
      <c r="C123" s="880"/>
      <c r="D123" s="880"/>
      <c r="E123" s="880"/>
      <c r="F123" s="880"/>
      <c r="G123" s="881"/>
      <c r="H123" s="11">
        <f>SUM(D124:D127)</f>
        <v>4</v>
      </c>
      <c r="I123" s="11">
        <f>COUNT(D124:D127)*2</f>
        <v>4</v>
      </c>
    </row>
    <row r="124" spans="1:9" ht="63">
      <c r="A124" s="18" t="s">
        <v>1162</v>
      </c>
      <c r="B124" s="93" t="s">
        <v>1161</v>
      </c>
      <c r="C124" s="24" t="s">
        <v>3721</v>
      </c>
      <c r="D124" s="23">
        <v>2</v>
      </c>
      <c r="E124" s="25" t="s">
        <v>790</v>
      </c>
      <c r="F124" s="24"/>
      <c r="G124" s="23"/>
    </row>
    <row r="125" spans="1:9" ht="47.25" hidden="1">
      <c r="A125" s="20" t="s">
        <v>1158</v>
      </c>
      <c r="B125" s="295" t="s">
        <v>1157</v>
      </c>
      <c r="C125" s="44"/>
      <c r="D125" s="245"/>
      <c r="E125" s="246"/>
      <c r="F125" s="245"/>
      <c r="G125" s="245"/>
    </row>
    <row r="126" spans="1:9" ht="47.25" hidden="1">
      <c r="A126" s="20" t="s">
        <v>1155</v>
      </c>
      <c r="B126" s="93" t="s">
        <v>1154</v>
      </c>
      <c r="C126" s="24"/>
      <c r="D126" s="24"/>
      <c r="E126" s="25"/>
      <c r="F126" s="24"/>
      <c r="G126" s="24"/>
    </row>
    <row r="127" spans="1:9" ht="63">
      <c r="A127" s="18" t="s">
        <v>1152</v>
      </c>
      <c r="B127" s="295" t="s">
        <v>1151</v>
      </c>
      <c r="C127" s="31" t="s">
        <v>3720</v>
      </c>
      <c r="D127" s="247">
        <v>2</v>
      </c>
      <c r="E127" s="25" t="s">
        <v>790</v>
      </c>
      <c r="F127" s="245"/>
      <c r="G127" s="247"/>
    </row>
    <row r="128" spans="1:9" ht="63" hidden="1">
      <c r="A128" s="20" t="s">
        <v>1149</v>
      </c>
      <c r="B128" s="93" t="s">
        <v>1148</v>
      </c>
      <c r="C128" s="24"/>
      <c r="D128" s="24"/>
      <c r="E128" s="25"/>
      <c r="F128" s="24"/>
      <c r="G128" s="24"/>
    </row>
    <row r="129" spans="1:9" ht="63" hidden="1">
      <c r="A129" s="20" t="s">
        <v>1145</v>
      </c>
      <c r="B129" s="67" t="s">
        <v>1144</v>
      </c>
      <c r="C129" s="24"/>
      <c r="D129" s="24"/>
      <c r="E129" s="25"/>
      <c r="F129" s="24"/>
      <c r="G129" s="24"/>
    </row>
    <row r="130" spans="1:9" ht="15.75" hidden="1">
      <c r="A130" s="121" t="s">
        <v>5031</v>
      </c>
      <c r="B130" s="753" t="s">
        <v>5032</v>
      </c>
      <c r="C130" s="754"/>
      <c r="D130" s="754"/>
      <c r="E130" s="754"/>
      <c r="F130" s="754"/>
      <c r="G130" s="760"/>
      <c r="H130" s="509">
        <f>SUM(D131:D141)</f>
        <v>0</v>
      </c>
      <c r="I130" s="509">
        <f>COUNT(D131:D141)*2</f>
        <v>0</v>
      </c>
    </row>
    <row r="131" spans="1:9" ht="60" hidden="1">
      <c r="A131" s="121" t="s">
        <v>5033</v>
      </c>
      <c r="B131" s="21" t="s">
        <v>5034</v>
      </c>
      <c r="C131" s="21" t="s">
        <v>5035</v>
      </c>
      <c r="D131" s="614"/>
      <c r="E131" s="24"/>
      <c r="F131" s="21" t="s">
        <v>5036</v>
      </c>
      <c r="G131" s="608"/>
      <c r="H131" s="509"/>
      <c r="I131" s="509"/>
    </row>
    <row r="132" spans="1:9" ht="30" hidden="1">
      <c r="A132" s="121" t="s">
        <v>5037</v>
      </c>
      <c r="B132" s="21" t="s">
        <v>5038</v>
      </c>
      <c r="C132" s="21" t="s">
        <v>5039</v>
      </c>
      <c r="D132" s="614"/>
      <c r="E132" s="24"/>
      <c r="F132" s="21" t="s">
        <v>5040</v>
      </c>
      <c r="G132" s="608"/>
      <c r="H132" s="509"/>
      <c r="I132" s="509"/>
    </row>
    <row r="133" spans="1:9" ht="120" hidden="1">
      <c r="A133" s="121" t="s">
        <v>5041</v>
      </c>
      <c r="B133" s="21" t="s">
        <v>5042</v>
      </c>
      <c r="C133" s="21" t="s">
        <v>5043</v>
      </c>
      <c r="D133" s="614"/>
      <c r="E133" s="24"/>
      <c r="F133" s="21" t="s">
        <v>5044</v>
      </c>
      <c r="G133" s="608"/>
      <c r="H133" s="509"/>
      <c r="I133" s="509"/>
    </row>
    <row r="134" spans="1:9" ht="105" hidden="1">
      <c r="A134" s="121" t="s">
        <v>5045</v>
      </c>
      <c r="B134" s="21" t="s">
        <v>5046</v>
      </c>
      <c r="C134" s="21" t="s">
        <v>5047</v>
      </c>
      <c r="D134" s="614"/>
      <c r="E134" s="24"/>
      <c r="F134" s="21" t="s">
        <v>5048</v>
      </c>
      <c r="G134" s="608"/>
      <c r="H134" s="509"/>
      <c r="I134" s="509"/>
    </row>
    <row r="135" spans="1:9" ht="120" hidden="1">
      <c r="A135" s="121" t="s">
        <v>5049</v>
      </c>
      <c r="B135" s="21" t="s">
        <v>5050</v>
      </c>
      <c r="C135" s="21" t="s">
        <v>5051</v>
      </c>
      <c r="D135" s="614"/>
      <c r="E135" s="24"/>
      <c r="F135" s="21" t="s">
        <v>5052</v>
      </c>
      <c r="G135" s="608"/>
      <c r="H135" s="509"/>
      <c r="I135" s="509"/>
    </row>
    <row r="136" spans="1:9" ht="30" hidden="1">
      <c r="A136" s="121" t="s">
        <v>5053</v>
      </c>
      <c r="B136" s="21" t="s">
        <v>5054</v>
      </c>
      <c r="C136" s="69"/>
      <c r="D136" s="516"/>
      <c r="E136" s="124"/>
      <c r="F136" s="69"/>
      <c r="G136" s="608"/>
      <c r="H136" s="509"/>
      <c r="I136" s="509"/>
    </row>
    <row r="137" spans="1:9" ht="75" hidden="1">
      <c r="A137" s="121" t="s">
        <v>5055</v>
      </c>
      <c r="B137" s="21" t="s">
        <v>5056</v>
      </c>
      <c r="C137" s="21" t="s">
        <v>5228</v>
      </c>
      <c r="D137" s="516"/>
      <c r="E137" s="25"/>
      <c r="F137" s="24"/>
      <c r="G137" s="608"/>
      <c r="H137" s="509"/>
      <c r="I137" s="509"/>
    </row>
    <row r="138" spans="1:9" ht="75" hidden="1">
      <c r="A138" s="121" t="s">
        <v>5057</v>
      </c>
      <c r="B138" s="21" t="s">
        <v>5058</v>
      </c>
      <c r="C138" s="21" t="s">
        <v>5059</v>
      </c>
      <c r="D138" s="614"/>
      <c r="E138" s="24"/>
      <c r="F138" s="21" t="s">
        <v>5060</v>
      </c>
      <c r="G138" s="608"/>
      <c r="H138" s="509"/>
      <c r="I138" s="509"/>
    </row>
    <row r="139" spans="1:9" ht="165" hidden="1">
      <c r="A139" s="121" t="s">
        <v>5061</v>
      </c>
      <c r="B139" s="21" t="s">
        <v>5062</v>
      </c>
      <c r="C139" s="21" t="s">
        <v>5063</v>
      </c>
      <c r="D139" s="614"/>
      <c r="E139" s="24"/>
      <c r="F139" s="21" t="s">
        <v>5064</v>
      </c>
      <c r="G139" s="608"/>
      <c r="H139" s="509"/>
      <c r="I139" s="509"/>
    </row>
    <row r="140" spans="1:9" ht="120" hidden="1">
      <c r="A140" s="121" t="s">
        <v>5065</v>
      </c>
      <c r="B140" s="21" t="s">
        <v>5066</v>
      </c>
      <c r="C140" s="21" t="s">
        <v>5067</v>
      </c>
      <c r="D140" s="614"/>
      <c r="E140" s="24"/>
      <c r="F140" s="21" t="s">
        <v>5068</v>
      </c>
      <c r="G140" s="608"/>
      <c r="H140" s="509"/>
      <c r="I140" s="509"/>
    </row>
    <row r="141" spans="1:9" ht="45" hidden="1">
      <c r="A141" s="121" t="s">
        <v>5069</v>
      </c>
      <c r="B141" s="21" t="s">
        <v>5070</v>
      </c>
      <c r="C141" s="21" t="s">
        <v>5071</v>
      </c>
      <c r="D141" s="615"/>
      <c r="E141" s="8"/>
      <c r="F141" s="21" t="s">
        <v>5072</v>
      </c>
      <c r="G141" s="608"/>
      <c r="H141" s="509"/>
      <c r="I141" s="509"/>
    </row>
    <row r="142" spans="1:9" ht="18.75">
      <c r="A142" s="111"/>
      <c r="B142" s="1021" t="s">
        <v>1143</v>
      </c>
      <c r="C142" s="1021"/>
      <c r="D142" s="1021"/>
      <c r="E142" s="1021"/>
      <c r="F142" s="1021"/>
      <c r="G142" s="1021"/>
      <c r="H142" s="11">
        <f>H143+H158+H164+H171+H181+H186+H199</f>
        <v>84</v>
      </c>
      <c r="I142" s="11">
        <f>I143+I158+I164+I171+I181+I186+I199</f>
        <v>84</v>
      </c>
    </row>
    <row r="143" spans="1:9" ht="40.15" customHeight="1">
      <c r="A143" s="320" t="s">
        <v>1142</v>
      </c>
      <c r="B143" s="737" t="s">
        <v>1141</v>
      </c>
      <c r="C143" s="738"/>
      <c r="D143" s="738"/>
      <c r="E143" s="738"/>
      <c r="F143" s="738"/>
      <c r="G143" s="739"/>
      <c r="H143" s="11">
        <f>SUM(D144:D156)</f>
        <v>24</v>
      </c>
      <c r="I143" s="11">
        <f>COUNT(D144:D157)*2</f>
        <v>24</v>
      </c>
    </row>
    <row r="144" spans="1:9" ht="47.25">
      <c r="A144" s="18" t="s">
        <v>1140</v>
      </c>
      <c r="B144" s="87" t="s">
        <v>1139</v>
      </c>
      <c r="C144" s="35" t="s">
        <v>3719</v>
      </c>
      <c r="D144" s="247">
        <v>2</v>
      </c>
      <c r="E144" s="246" t="s">
        <v>156</v>
      </c>
      <c r="F144" s="35" t="s">
        <v>3718</v>
      </c>
      <c r="G144" s="247"/>
    </row>
    <row r="145" spans="1:9" ht="45">
      <c r="A145" s="18"/>
      <c r="B145" s="87"/>
      <c r="C145" s="35" t="s">
        <v>3717</v>
      </c>
      <c r="D145" s="247">
        <v>2</v>
      </c>
      <c r="E145" s="246" t="s">
        <v>156</v>
      </c>
      <c r="F145" s="35" t="s">
        <v>3716</v>
      </c>
      <c r="G145" s="247"/>
    </row>
    <row r="146" spans="1:9" ht="45">
      <c r="A146" s="18"/>
      <c r="B146" s="87"/>
      <c r="C146" s="35" t="s">
        <v>3715</v>
      </c>
      <c r="D146" s="247">
        <v>2</v>
      </c>
      <c r="E146" s="246" t="s">
        <v>156</v>
      </c>
      <c r="F146" s="35" t="s">
        <v>3714</v>
      </c>
      <c r="G146" s="247"/>
    </row>
    <row r="147" spans="1:9" ht="31.5" hidden="1">
      <c r="A147" s="20" t="s">
        <v>1134</v>
      </c>
      <c r="B147" s="78" t="s">
        <v>1133</v>
      </c>
      <c r="C147" s="24"/>
      <c r="D147" s="24"/>
      <c r="E147" s="25"/>
      <c r="F147" s="24"/>
      <c r="G147" s="24"/>
    </row>
    <row r="148" spans="1:9" ht="90">
      <c r="A148" s="18" t="s">
        <v>1122</v>
      </c>
      <c r="B148" s="87" t="s">
        <v>1121</v>
      </c>
      <c r="C148" s="35" t="s">
        <v>3713</v>
      </c>
      <c r="D148" s="247">
        <v>2</v>
      </c>
      <c r="E148" s="246" t="s">
        <v>156</v>
      </c>
      <c r="F148" s="35" t="s">
        <v>3712</v>
      </c>
      <c r="G148" s="247"/>
    </row>
    <row r="149" spans="1:9" ht="75">
      <c r="A149" s="18"/>
      <c r="B149" s="87"/>
      <c r="C149" s="35" t="s">
        <v>3711</v>
      </c>
      <c r="D149" s="247">
        <v>2</v>
      </c>
      <c r="E149" s="246" t="s">
        <v>156</v>
      </c>
      <c r="F149" s="35" t="s">
        <v>3710</v>
      </c>
      <c r="G149" s="247"/>
    </row>
    <row r="150" spans="1:9" ht="60">
      <c r="A150" s="18"/>
      <c r="B150" s="87"/>
      <c r="C150" s="38" t="s">
        <v>2441</v>
      </c>
      <c r="D150" s="247">
        <v>2</v>
      </c>
      <c r="E150" s="246" t="s">
        <v>156</v>
      </c>
      <c r="F150" s="35" t="s">
        <v>3709</v>
      </c>
      <c r="G150" s="247"/>
    </row>
    <row r="151" spans="1:9" ht="75">
      <c r="A151" s="18" t="s">
        <v>1110</v>
      </c>
      <c r="B151" s="91" t="s">
        <v>1109</v>
      </c>
      <c r="C151" s="21" t="s">
        <v>3708</v>
      </c>
      <c r="D151" s="23">
        <v>2</v>
      </c>
      <c r="E151" s="246" t="s">
        <v>156</v>
      </c>
      <c r="F151" s="24"/>
      <c r="G151" s="23"/>
    </row>
    <row r="152" spans="1:9" ht="75">
      <c r="A152" s="18"/>
      <c r="B152" s="91"/>
      <c r="C152" s="21" t="s">
        <v>3707</v>
      </c>
      <c r="D152" s="23">
        <v>2</v>
      </c>
      <c r="E152" s="246" t="s">
        <v>156</v>
      </c>
      <c r="F152" s="24"/>
      <c r="G152" s="23"/>
    </row>
    <row r="153" spans="1:9" ht="30">
      <c r="A153" s="18"/>
      <c r="B153" s="91"/>
      <c r="C153" s="21" t="s">
        <v>3706</v>
      </c>
      <c r="D153" s="23">
        <v>2</v>
      </c>
      <c r="E153" s="246" t="s">
        <v>156</v>
      </c>
      <c r="F153" s="24"/>
      <c r="G153" s="23"/>
    </row>
    <row r="154" spans="1:9" ht="47.25">
      <c r="A154" s="18" t="s">
        <v>1107</v>
      </c>
      <c r="B154" s="87" t="s">
        <v>1106</v>
      </c>
      <c r="C154" s="44" t="s">
        <v>3705</v>
      </c>
      <c r="D154" s="247">
        <v>2</v>
      </c>
      <c r="E154" s="246" t="s">
        <v>156</v>
      </c>
      <c r="F154" s="245"/>
      <c r="G154" s="247"/>
    </row>
    <row r="155" spans="1:9" ht="45">
      <c r="A155" s="18" t="s">
        <v>1104</v>
      </c>
      <c r="B155" s="91" t="s">
        <v>1103</v>
      </c>
      <c r="C155" s="21" t="s">
        <v>3704</v>
      </c>
      <c r="D155" s="23">
        <v>2</v>
      </c>
      <c r="E155" s="246" t="s">
        <v>156</v>
      </c>
      <c r="F155" s="24"/>
      <c r="G155" s="23"/>
    </row>
    <row r="156" spans="1:9" ht="45">
      <c r="A156" s="18"/>
      <c r="B156" s="91"/>
      <c r="C156" s="21" t="s">
        <v>3703</v>
      </c>
      <c r="D156" s="23">
        <v>2</v>
      </c>
      <c r="E156" s="246" t="s">
        <v>156</v>
      </c>
      <c r="F156" s="24"/>
      <c r="G156" s="23"/>
    </row>
    <row r="157" spans="1:9" ht="78.75" hidden="1">
      <c r="A157" s="20" t="s">
        <v>1100</v>
      </c>
      <c r="B157" s="87" t="s">
        <v>1099</v>
      </c>
      <c r="C157" s="24"/>
      <c r="D157" s="24"/>
      <c r="E157" s="25"/>
      <c r="F157" s="24"/>
      <c r="G157" s="24"/>
    </row>
    <row r="158" spans="1:9" ht="40.15" customHeight="1">
      <c r="A158" s="320" t="s">
        <v>1094</v>
      </c>
      <c r="B158" s="879" t="s">
        <v>1093</v>
      </c>
      <c r="C158" s="880"/>
      <c r="D158" s="880"/>
      <c r="E158" s="880"/>
      <c r="F158" s="880"/>
      <c r="G158" s="881"/>
      <c r="H158" s="11">
        <f>SUM(D159:D163)</f>
        <v>8</v>
      </c>
      <c r="I158" s="11">
        <f>COUNT(D159:D163)*2</f>
        <v>8</v>
      </c>
    </row>
    <row r="159" spans="1:9" ht="75">
      <c r="A159" s="18" t="s">
        <v>1092</v>
      </c>
      <c r="B159" s="80" t="s">
        <v>1091</v>
      </c>
      <c r="C159" s="22" t="s">
        <v>1090</v>
      </c>
      <c r="D159" s="36">
        <v>2</v>
      </c>
      <c r="E159" s="25" t="s">
        <v>156</v>
      </c>
      <c r="F159" s="22" t="s">
        <v>1089</v>
      </c>
      <c r="G159" s="23"/>
    </row>
    <row r="160" spans="1:9" ht="63" hidden="1">
      <c r="A160" s="20" t="s">
        <v>1088</v>
      </c>
      <c r="B160" s="78" t="s">
        <v>1087</v>
      </c>
      <c r="C160" s="24"/>
      <c r="D160" s="24"/>
      <c r="E160" s="25"/>
      <c r="F160" s="24"/>
      <c r="G160" s="24"/>
    </row>
    <row r="161" spans="1:9" ht="60">
      <c r="A161" s="18" t="s">
        <v>1086</v>
      </c>
      <c r="B161" s="87" t="s">
        <v>1085</v>
      </c>
      <c r="C161" s="74" t="s">
        <v>3702</v>
      </c>
      <c r="D161" s="247">
        <v>2</v>
      </c>
      <c r="E161" s="246" t="s">
        <v>156</v>
      </c>
      <c r="G161" s="247"/>
    </row>
    <row r="162" spans="1:9" ht="75">
      <c r="A162" s="18"/>
      <c r="B162" s="294"/>
      <c r="C162" s="35" t="s">
        <v>3701</v>
      </c>
      <c r="D162" s="247">
        <v>2</v>
      </c>
      <c r="E162" s="246" t="s">
        <v>156</v>
      </c>
      <c r="F162" s="35"/>
      <c r="G162" s="247"/>
    </row>
    <row r="163" spans="1:9" ht="47.25">
      <c r="A163" s="18" t="s">
        <v>1083</v>
      </c>
      <c r="B163" s="84" t="s">
        <v>1082</v>
      </c>
      <c r="C163" s="47" t="s">
        <v>3700</v>
      </c>
      <c r="D163" s="23">
        <v>2</v>
      </c>
      <c r="E163" s="246" t="s">
        <v>156</v>
      </c>
      <c r="F163" s="24"/>
      <c r="G163" s="23"/>
    </row>
    <row r="164" spans="1:9" ht="40.15" customHeight="1">
      <c r="A164" s="320" t="s">
        <v>1079</v>
      </c>
      <c r="B164" s="879" t="s">
        <v>1078</v>
      </c>
      <c r="C164" s="880"/>
      <c r="D164" s="880"/>
      <c r="E164" s="880"/>
      <c r="F164" s="880"/>
      <c r="G164" s="881"/>
      <c r="H164" s="11">
        <f>SUM(D165:D170)</f>
        <v>12</v>
      </c>
      <c r="I164" s="11">
        <f>COUNT(D165:D170)*2</f>
        <v>12</v>
      </c>
    </row>
    <row r="165" spans="1:9" ht="45">
      <c r="A165" s="18" t="s">
        <v>1077</v>
      </c>
      <c r="B165" s="77" t="s">
        <v>1076</v>
      </c>
      <c r="C165" s="83" t="s">
        <v>3699</v>
      </c>
      <c r="D165" s="72">
        <v>2</v>
      </c>
      <c r="E165" s="25" t="s">
        <v>223</v>
      </c>
      <c r="F165" s="83" t="s">
        <v>3698</v>
      </c>
      <c r="G165" s="247"/>
    </row>
    <row r="166" spans="1:9" ht="60">
      <c r="A166" s="18"/>
      <c r="B166" s="293"/>
      <c r="C166" s="83" t="s">
        <v>1074</v>
      </c>
      <c r="D166" s="72">
        <v>2</v>
      </c>
      <c r="E166" s="25" t="s">
        <v>156</v>
      </c>
      <c r="F166" s="83" t="s">
        <v>3698</v>
      </c>
      <c r="G166" s="247"/>
    </row>
    <row r="167" spans="1:9" ht="60">
      <c r="A167" s="18"/>
      <c r="B167" s="293"/>
      <c r="C167" s="193" t="s">
        <v>3697</v>
      </c>
      <c r="D167" s="72">
        <v>2</v>
      </c>
      <c r="E167" s="25" t="s">
        <v>156</v>
      </c>
      <c r="F167" s="83" t="s">
        <v>3696</v>
      </c>
      <c r="G167" s="247"/>
    </row>
    <row r="168" spans="1:9" ht="90">
      <c r="A168" s="18" t="s">
        <v>1073</v>
      </c>
      <c r="B168" s="293" t="s">
        <v>1072</v>
      </c>
      <c r="C168" s="83" t="s">
        <v>3695</v>
      </c>
      <c r="D168" s="72">
        <v>2</v>
      </c>
      <c r="E168" s="25" t="s">
        <v>178</v>
      </c>
      <c r="F168" s="83" t="s">
        <v>3694</v>
      </c>
      <c r="G168" s="247"/>
    </row>
    <row r="169" spans="1:9" ht="75">
      <c r="A169" s="18"/>
      <c r="B169" s="293"/>
      <c r="C169" s="83" t="s">
        <v>1070</v>
      </c>
      <c r="D169" s="72">
        <v>2</v>
      </c>
      <c r="E169" s="25" t="s">
        <v>178</v>
      </c>
      <c r="F169" s="83" t="s">
        <v>3694</v>
      </c>
      <c r="G169" s="247"/>
    </row>
    <row r="170" spans="1:9" ht="78.75">
      <c r="A170" s="18" t="s">
        <v>1069</v>
      </c>
      <c r="B170" s="77" t="s">
        <v>1068</v>
      </c>
      <c r="C170" s="22" t="s">
        <v>1067</v>
      </c>
      <c r="D170" s="247">
        <v>2</v>
      </c>
      <c r="E170" s="25" t="s">
        <v>404</v>
      </c>
      <c r="F170" s="245"/>
      <c r="G170" s="247"/>
    </row>
    <row r="171" spans="1:9" ht="40.15" customHeight="1">
      <c r="A171" s="320" t="s">
        <v>1066</v>
      </c>
      <c r="B171" s="737" t="s">
        <v>1065</v>
      </c>
      <c r="C171" s="738"/>
      <c r="D171" s="738"/>
      <c r="E171" s="738"/>
      <c r="F171" s="738"/>
      <c r="G171" s="739"/>
      <c r="H171" s="11">
        <f>SUM(D175:D180)</f>
        <v>10</v>
      </c>
      <c r="I171" s="11">
        <f>COUNT(D175:D179)*2</f>
        <v>10</v>
      </c>
    </row>
    <row r="172" spans="1:9" ht="47.25" hidden="1">
      <c r="A172" s="20" t="s">
        <v>1064</v>
      </c>
      <c r="B172" s="76" t="s">
        <v>1063</v>
      </c>
      <c r="C172" s="24"/>
      <c r="D172" s="24"/>
      <c r="E172" s="25"/>
      <c r="F172" s="24"/>
      <c r="G172" s="24"/>
    </row>
    <row r="173" spans="1:9" ht="47.25" hidden="1">
      <c r="A173" s="20" t="s">
        <v>1060</v>
      </c>
      <c r="B173" s="76" t="s">
        <v>1059</v>
      </c>
      <c r="C173" s="24"/>
      <c r="D173" s="24"/>
      <c r="E173" s="25"/>
      <c r="F173" s="24"/>
      <c r="G173" s="24"/>
    </row>
    <row r="174" spans="1:9" ht="47.25" hidden="1">
      <c r="A174" s="20" t="s">
        <v>1057</v>
      </c>
      <c r="B174" s="76" t="s">
        <v>1056</v>
      </c>
      <c r="C174" s="24"/>
      <c r="D174" s="24"/>
      <c r="E174" s="25"/>
      <c r="F174" s="24"/>
      <c r="G174" s="24"/>
    </row>
    <row r="175" spans="1:9" ht="47.25">
      <c r="A175" s="18" t="s">
        <v>1052</v>
      </c>
      <c r="B175" s="76" t="s">
        <v>1051</v>
      </c>
      <c r="C175" s="24" t="s">
        <v>3693</v>
      </c>
      <c r="D175" s="23">
        <v>2</v>
      </c>
      <c r="E175" s="25" t="s">
        <v>106</v>
      </c>
      <c r="F175" s="24"/>
      <c r="G175" s="23"/>
    </row>
    <row r="176" spans="1:9" ht="39.75" customHeight="1">
      <c r="A176" s="18"/>
      <c r="B176" s="76"/>
      <c r="C176" s="16" t="s">
        <v>3692</v>
      </c>
      <c r="D176" s="23">
        <v>2</v>
      </c>
      <c r="E176" s="25" t="s">
        <v>106</v>
      </c>
      <c r="F176" s="24"/>
      <c r="G176" s="23"/>
    </row>
    <row r="177" spans="1:9" ht="31.5">
      <c r="A177" s="18" t="s">
        <v>1038</v>
      </c>
      <c r="B177" s="76" t="s">
        <v>1037</v>
      </c>
      <c r="C177" s="24" t="s">
        <v>3691</v>
      </c>
      <c r="D177" s="23">
        <v>2</v>
      </c>
      <c r="E177" s="25" t="s">
        <v>106</v>
      </c>
      <c r="F177" s="24"/>
      <c r="G177" s="23"/>
    </row>
    <row r="178" spans="1:9" ht="15.75">
      <c r="A178" s="18"/>
      <c r="B178" s="76"/>
      <c r="C178" s="24" t="s">
        <v>3690</v>
      </c>
      <c r="D178" s="23">
        <v>2</v>
      </c>
      <c r="E178" s="25" t="s">
        <v>106</v>
      </c>
      <c r="F178" s="24"/>
      <c r="G178" s="23"/>
    </row>
    <row r="179" spans="1:9" ht="30">
      <c r="A179" s="18"/>
      <c r="B179" s="76"/>
      <c r="C179" s="16" t="s">
        <v>3689</v>
      </c>
      <c r="D179" s="23">
        <v>2</v>
      </c>
      <c r="E179" s="25" t="s">
        <v>106</v>
      </c>
      <c r="F179" s="24"/>
      <c r="G179" s="23"/>
    </row>
    <row r="180" spans="1:9" ht="15.75" hidden="1">
      <c r="A180" s="20"/>
      <c r="B180" s="41"/>
      <c r="C180" s="16"/>
      <c r="D180" s="24"/>
      <c r="E180" s="25"/>
      <c r="F180" s="24"/>
      <c r="G180" s="269"/>
    </row>
    <row r="181" spans="1:9" ht="40.15" customHeight="1">
      <c r="A181" s="320" t="s">
        <v>1023</v>
      </c>
      <c r="B181" s="879" t="s">
        <v>1022</v>
      </c>
      <c r="C181" s="880"/>
      <c r="D181" s="880"/>
      <c r="E181" s="880"/>
      <c r="F181" s="880"/>
      <c r="G181" s="881"/>
      <c r="H181" s="11">
        <f>SUM(D183:D184)</f>
        <v>4</v>
      </c>
      <c r="I181" s="11">
        <f>COUNT(D183:D184)*2</f>
        <v>4</v>
      </c>
    </row>
    <row r="182" spans="1:9" ht="47.25" hidden="1">
      <c r="A182" s="20" t="s">
        <v>1021</v>
      </c>
      <c r="B182" s="76" t="s">
        <v>1020</v>
      </c>
      <c r="C182" s="24"/>
      <c r="D182" s="24"/>
      <c r="E182" s="25"/>
      <c r="F182" s="24"/>
      <c r="G182" s="24"/>
    </row>
    <row r="183" spans="1:9" ht="45">
      <c r="A183" s="18" t="s">
        <v>1016</v>
      </c>
      <c r="B183" s="77" t="s">
        <v>1015</v>
      </c>
      <c r="C183" s="35" t="s">
        <v>3684</v>
      </c>
      <c r="D183" s="72">
        <v>2</v>
      </c>
      <c r="E183" s="71" t="s">
        <v>178</v>
      </c>
      <c r="F183" s="35" t="s">
        <v>3683</v>
      </c>
      <c r="G183" s="247"/>
    </row>
    <row r="184" spans="1:9" ht="30">
      <c r="A184" s="18"/>
      <c r="B184" s="77"/>
      <c r="C184" s="35" t="s">
        <v>3682</v>
      </c>
      <c r="D184" s="72">
        <v>2</v>
      </c>
      <c r="E184" s="71" t="s">
        <v>178</v>
      </c>
      <c r="F184" s="35" t="s">
        <v>3681</v>
      </c>
      <c r="G184" s="247"/>
    </row>
    <row r="185" spans="1:9" ht="63" hidden="1">
      <c r="A185" s="20" t="s">
        <v>1011</v>
      </c>
      <c r="B185" s="78" t="s">
        <v>1010</v>
      </c>
      <c r="C185" s="24"/>
      <c r="D185" s="24"/>
      <c r="E185" s="25"/>
      <c r="F185" s="24"/>
      <c r="G185" s="24"/>
    </row>
    <row r="186" spans="1:9" ht="40.15" customHeight="1">
      <c r="A186" s="320" t="s">
        <v>1007</v>
      </c>
      <c r="B186" s="879" t="s">
        <v>1006</v>
      </c>
      <c r="C186" s="880"/>
      <c r="D186" s="880"/>
      <c r="E186" s="880"/>
      <c r="F186" s="880"/>
      <c r="G186" s="881"/>
      <c r="H186" s="11">
        <f>SUM(D191:D198)</f>
        <v>16</v>
      </c>
      <c r="I186" s="11">
        <f>COUNT(D191:D198)*2</f>
        <v>16</v>
      </c>
    </row>
    <row r="187" spans="1:9" ht="47.25" hidden="1">
      <c r="A187" s="20" t="s">
        <v>1005</v>
      </c>
      <c r="B187" s="76" t="s">
        <v>1004</v>
      </c>
      <c r="C187" s="24"/>
      <c r="D187" s="24"/>
      <c r="E187" s="25"/>
      <c r="F187" s="24"/>
      <c r="G187" s="24"/>
    </row>
    <row r="188" spans="1:9" ht="63" hidden="1">
      <c r="A188" s="20" t="s">
        <v>1001</v>
      </c>
      <c r="B188" s="76" t="s">
        <v>1000</v>
      </c>
      <c r="C188" s="24"/>
      <c r="D188" s="24"/>
      <c r="E188" s="25"/>
      <c r="F188" s="24"/>
      <c r="G188" s="24"/>
    </row>
    <row r="189" spans="1:9" ht="63" hidden="1">
      <c r="A189" s="20" t="s">
        <v>989</v>
      </c>
      <c r="B189" s="76" t="s">
        <v>988</v>
      </c>
      <c r="C189" s="24"/>
      <c r="D189" s="24"/>
      <c r="E189" s="25"/>
      <c r="F189" s="24"/>
      <c r="G189" s="24"/>
    </row>
    <row r="190" spans="1:9" ht="78.75" hidden="1">
      <c r="A190" s="20" t="s">
        <v>985</v>
      </c>
      <c r="B190" s="77" t="s">
        <v>984</v>
      </c>
      <c r="C190" s="24"/>
      <c r="D190" s="24"/>
      <c r="E190" s="25"/>
      <c r="F190" s="24"/>
      <c r="G190" s="24"/>
    </row>
    <row r="191" spans="1:9" ht="31.5">
      <c r="A191" s="18" t="s">
        <v>983</v>
      </c>
      <c r="B191" s="76" t="s">
        <v>982</v>
      </c>
      <c r="C191" s="30" t="s">
        <v>981</v>
      </c>
      <c r="D191" s="36">
        <v>2</v>
      </c>
      <c r="E191" s="25" t="s">
        <v>968</v>
      </c>
      <c r="F191" s="22" t="s">
        <v>3680</v>
      </c>
      <c r="G191" s="23"/>
    </row>
    <row r="192" spans="1:9" ht="47.25">
      <c r="A192" s="18" t="s">
        <v>979</v>
      </c>
      <c r="B192" s="77" t="s">
        <v>978</v>
      </c>
      <c r="C192" s="35" t="s">
        <v>3679</v>
      </c>
      <c r="D192" s="72">
        <v>2</v>
      </c>
      <c r="E192" s="25" t="s">
        <v>968</v>
      </c>
      <c r="F192" s="35" t="s">
        <v>3678</v>
      </c>
      <c r="G192" s="247"/>
    </row>
    <row r="193" spans="1:9" ht="45">
      <c r="A193" s="18"/>
      <c r="B193" s="77"/>
      <c r="C193" s="37" t="s">
        <v>3677</v>
      </c>
      <c r="D193" s="292">
        <v>2</v>
      </c>
      <c r="E193" s="25" t="s">
        <v>968</v>
      </c>
      <c r="F193" s="35" t="s">
        <v>3676</v>
      </c>
      <c r="G193" s="247"/>
    </row>
    <row r="194" spans="1:9" ht="47.25">
      <c r="A194" s="104"/>
      <c r="B194" s="291"/>
      <c r="C194" s="140" t="s">
        <v>3675</v>
      </c>
      <c r="D194" s="290">
        <v>2</v>
      </c>
      <c r="E194" s="25" t="s">
        <v>968</v>
      </c>
      <c r="F194" s="192" t="s">
        <v>3674</v>
      </c>
      <c r="G194" s="289"/>
    </row>
    <row r="195" spans="1:9" ht="31.5">
      <c r="A195" s="104"/>
      <c r="B195" s="291"/>
      <c r="C195" s="30" t="s">
        <v>977</v>
      </c>
      <c r="D195" s="290">
        <v>2</v>
      </c>
      <c r="E195" s="25" t="s">
        <v>968</v>
      </c>
      <c r="F195" s="22" t="s">
        <v>976</v>
      </c>
      <c r="G195" s="289"/>
    </row>
    <row r="196" spans="1:9" ht="47.25">
      <c r="A196" s="18" t="s">
        <v>973</v>
      </c>
      <c r="B196" s="37" t="s">
        <v>972</v>
      </c>
      <c r="C196" s="35" t="s">
        <v>3673</v>
      </c>
      <c r="D196" s="72">
        <v>2</v>
      </c>
      <c r="E196" s="25" t="s">
        <v>968</v>
      </c>
      <c r="F196" s="35" t="s">
        <v>3672</v>
      </c>
      <c r="G196" s="247"/>
    </row>
    <row r="197" spans="1:9" ht="45">
      <c r="A197" s="111"/>
      <c r="B197" s="245"/>
      <c r="C197" s="35" t="s">
        <v>3671</v>
      </c>
      <c r="D197" s="72">
        <v>2</v>
      </c>
      <c r="E197" s="25" t="s">
        <v>968</v>
      </c>
      <c r="F197" s="35" t="s">
        <v>3670</v>
      </c>
      <c r="G197" s="247"/>
    </row>
    <row r="198" spans="1:9" ht="45">
      <c r="A198" s="111"/>
      <c r="B198" s="245"/>
      <c r="C198" s="35" t="s">
        <v>3669</v>
      </c>
      <c r="D198" s="72">
        <v>2</v>
      </c>
      <c r="E198" s="25" t="s">
        <v>968</v>
      </c>
      <c r="F198" s="35" t="s">
        <v>3668</v>
      </c>
      <c r="G198" s="247"/>
    </row>
    <row r="199" spans="1:9" ht="15.75">
      <c r="A199" s="482" t="s">
        <v>5073</v>
      </c>
      <c r="B199" s="753" t="s">
        <v>5074</v>
      </c>
      <c r="C199" s="754"/>
      <c r="D199" s="754"/>
      <c r="E199" s="754"/>
      <c r="F199" s="754"/>
      <c r="G199" s="760"/>
      <c r="H199" s="11">
        <f>SUM(D200:D213)</f>
        <v>10</v>
      </c>
      <c r="I199" s="11">
        <f>COUNT(D200:D213)*2</f>
        <v>10</v>
      </c>
    </row>
    <row r="200" spans="1:9" ht="120" hidden="1">
      <c r="A200" s="616" t="s">
        <v>5075</v>
      </c>
      <c r="B200" s="21" t="s">
        <v>5076</v>
      </c>
      <c r="C200" s="21" t="s">
        <v>5077</v>
      </c>
      <c r="D200" s="617"/>
      <c r="E200" s="24"/>
      <c r="F200" s="21" t="s">
        <v>5078</v>
      </c>
      <c r="G200" s="608"/>
      <c r="H200" s="509"/>
      <c r="I200" s="509"/>
    </row>
    <row r="201" spans="1:9" ht="75" hidden="1">
      <c r="A201" s="616" t="s">
        <v>5079</v>
      </c>
      <c r="B201" s="21" t="s">
        <v>5080</v>
      </c>
      <c r="C201" s="21" t="s">
        <v>5081</v>
      </c>
      <c r="D201" s="614"/>
      <c r="E201" s="24"/>
      <c r="F201" s="21" t="s">
        <v>5082</v>
      </c>
      <c r="G201" s="608"/>
      <c r="H201" s="509"/>
      <c r="I201" s="509"/>
    </row>
    <row r="202" spans="1:9" ht="75" hidden="1">
      <c r="A202" s="616" t="s">
        <v>5083</v>
      </c>
      <c r="B202" s="21" t="s">
        <v>5084</v>
      </c>
      <c r="C202" s="21" t="s">
        <v>5085</v>
      </c>
      <c r="D202" s="614"/>
      <c r="E202" s="24"/>
      <c r="F202" s="21" t="s">
        <v>5086</v>
      </c>
      <c r="G202" s="608"/>
      <c r="H202" s="509"/>
      <c r="I202" s="509"/>
    </row>
    <row r="203" spans="1:9" ht="105" hidden="1">
      <c r="A203" s="616" t="s">
        <v>5087</v>
      </c>
      <c r="B203" s="21" t="s">
        <v>5088</v>
      </c>
      <c r="C203" s="21" t="s">
        <v>5089</v>
      </c>
      <c r="D203" s="614"/>
      <c r="E203" s="24"/>
      <c r="F203" s="21" t="s">
        <v>5090</v>
      </c>
      <c r="G203" s="608"/>
      <c r="H203" s="509"/>
      <c r="I203" s="509"/>
    </row>
    <row r="204" spans="1:9" ht="90" hidden="1">
      <c r="A204" s="616" t="s">
        <v>5091</v>
      </c>
      <c r="B204" s="619" t="s">
        <v>5092</v>
      </c>
      <c r="C204" s="619" t="s">
        <v>5093</v>
      </c>
      <c r="D204" s="614"/>
      <c r="E204" s="24"/>
      <c r="F204" s="21" t="s">
        <v>5094</v>
      </c>
      <c r="G204" s="608"/>
      <c r="H204" s="509"/>
      <c r="I204" s="509"/>
    </row>
    <row r="205" spans="1:9" ht="105" hidden="1">
      <c r="A205" s="616" t="s">
        <v>5095</v>
      </c>
      <c r="B205" s="21" t="s">
        <v>5096</v>
      </c>
      <c r="C205" s="21" t="s">
        <v>5097</v>
      </c>
      <c r="D205" s="614"/>
      <c r="E205" s="24"/>
      <c r="F205" s="21" t="s">
        <v>5098</v>
      </c>
      <c r="G205" s="608"/>
      <c r="H205" s="509"/>
      <c r="I205" s="509"/>
    </row>
    <row r="206" spans="1:9" ht="150" hidden="1">
      <c r="A206" s="616" t="s">
        <v>5099</v>
      </c>
      <c r="B206" s="21" t="s">
        <v>5100</v>
      </c>
      <c r="C206" s="21" t="s">
        <v>5101</v>
      </c>
      <c r="D206" s="614"/>
      <c r="E206" s="24"/>
      <c r="F206" s="21" t="s">
        <v>5102</v>
      </c>
      <c r="G206" s="608"/>
      <c r="H206" s="509"/>
      <c r="I206" s="509"/>
    </row>
    <row r="207" spans="1:9" ht="135" hidden="1">
      <c r="A207" s="616" t="s">
        <v>5103</v>
      </c>
      <c r="B207" s="21" t="s">
        <v>5104</v>
      </c>
      <c r="C207" s="21" t="s">
        <v>5105</v>
      </c>
      <c r="D207" s="614"/>
      <c r="E207" s="24"/>
      <c r="F207" s="21" t="s">
        <v>5106</v>
      </c>
      <c r="G207" s="620"/>
      <c r="H207" s="509"/>
      <c r="I207" s="509"/>
    </row>
    <row r="208" spans="1:9" ht="45">
      <c r="A208" s="18" t="s">
        <v>5107</v>
      </c>
      <c r="B208" s="29" t="s">
        <v>5108</v>
      </c>
      <c r="C208" s="98" t="s">
        <v>1033</v>
      </c>
      <c r="D208" s="515">
        <v>2</v>
      </c>
      <c r="E208" s="25" t="s">
        <v>106</v>
      </c>
      <c r="F208" s="29"/>
      <c r="G208" s="23"/>
    </row>
    <row r="209" spans="1:9" ht="30">
      <c r="A209" s="111"/>
      <c r="B209" s="25"/>
      <c r="C209" s="563" t="s">
        <v>3688</v>
      </c>
      <c r="D209" s="515">
        <v>2</v>
      </c>
      <c r="E209" s="25" t="s">
        <v>106</v>
      </c>
      <c r="F209" s="29"/>
      <c r="G209" s="23"/>
    </row>
    <row r="210" spans="1:9" ht="30">
      <c r="A210" s="111"/>
      <c r="B210" s="25"/>
      <c r="C210" s="98" t="s">
        <v>3687</v>
      </c>
      <c r="D210" s="515">
        <v>2</v>
      </c>
      <c r="E210" s="25" t="s">
        <v>106</v>
      </c>
      <c r="F210" s="29"/>
      <c r="G210" s="23"/>
    </row>
    <row r="211" spans="1:9" ht="90">
      <c r="A211" s="482" t="s">
        <v>5109</v>
      </c>
      <c r="B211" s="29" t="s">
        <v>5110</v>
      </c>
      <c r="C211" s="98" t="s">
        <v>3686</v>
      </c>
      <c r="D211" s="515">
        <v>2</v>
      </c>
      <c r="E211" s="25" t="s">
        <v>106</v>
      </c>
      <c r="F211" s="29" t="s">
        <v>5111</v>
      </c>
      <c r="G211" s="23"/>
    </row>
    <row r="212" spans="1:9" ht="90">
      <c r="A212" s="111"/>
      <c r="B212" s="25"/>
      <c r="C212" s="22" t="s">
        <v>3685</v>
      </c>
      <c r="D212" s="515">
        <v>2</v>
      </c>
      <c r="E212" s="25" t="s">
        <v>106</v>
      </c>
      <c r="F212" s="29" t="s">
        <v>5111</v>
      </c>
      <c r="G212" s="23"/>
    </row>
    <row r="213" spans="1:9" ht="90" hidden="1">
      <c r="A213" s="616" t="s">
        <v>5112</v>
      </c>
      <c r="B213" s="21" t="s">
        <v>5113</v>
      </c>
      <c r="C213" s="21" t="s">
        <v>5114</v>
      </c>
      <c r="D213" s="614"/>
      <c r="E213" s="24"/>
      <c r="F213" s="21" t="s">
        <v>5115</v>
      </c>
      <c r="G213" s="23"/>
      <c r="H213" s="509"/>
      <c r="I213" s="509"/>
    </row>
    <row r="214" spans="1:9" ht="18.75">
      <c r="A214" s="111"/>
      <c r="B214" s="1021" t="s">
        <v>966</v>
      </c>
      <c r="C214" s="1021"/>
      <c r="D214" s="1021"/>
      <c r="E214" s="1021"/>
      <c r="F214" s="1021"/>
      <c r="G214" s="1021"/>
      <c r="H214" s="11">
        <f>H215+H229+H241+H254+H258+H274+H300+H307</f>
        <v>122</v>
      </c>
      <c r="I214" s="11">
        <f>I215+I229+I241+I254+I258+I274+I300+I307</f>
        <v>122</v>
      </c>
    </row>
    <row r="215" spans="1:9" ht="40.15" customHeight="1">
      <c r="A215" s="320" t="s">
        <v>965</v>
      </c>
      <c r="B215" s="879" t="s">
        <v>964</v>
      </c>
      <c r="C215" s="880"/>
      <c r="D215" s="880"/>
      <c r="E215" s="880"/>
      <c r="F215" s="880"/>
      <c r="G215" s="881"/>
      <c r="H215" s="11">
        <f>SUM(D216:D219)</f>
        <v>6</v>
      </c>
      <c r="I215" s="11">
        <f>COUNT(D216:D219)*2</f>
        <v>6</v>
      </c>
    </row>
    <row r="216" spans="1:9" ht="47.25">
      <c r="A216" s="18" t="s">
        <v>963</v>
      </c>
      <c r="B216" s="67" t="s">
        <v>962</v>
      </c>
      <c r="C216" s="22" t="s">
        <v>3667</v>
      </c>
      <c r="D216" s="23">
        <v>2</v>
      </c>
      <c r="E216" s="25" t="s">
        <v>106</v>
      </c>
      <c r="F216" s="24"/>
      <c r="G216" s="23"/>
    </row>
    <row r="217" spans="1:9" ht="60">
      <c r="A217" s="18"/>
      <c r="B217" s="67"/>
      <c r="C217" s="29" t="s">
        <v>960</v>
      </c>
      <c r="D217" s="23">
        <v>2</v>
      </c>
      <c r="E217" s="25" t="s">
        <v>106</v>
      </c>
      <c r="F217" s="24"/>
      <c r="G217" s="23"/>
    </row>
    <row r="218" spans="1:9" ht="63" hidden="1">
      <c r="A218" s="20" t="s">
        <v>959</v>
      </c>
      <c r="B218" s="41" t="s">
        <v>958</v>
      </c>
      <c r="C218" s="24"/>
      <c r="D218" s="24"/>
      <c r="E218" s="25"/>
      <c r="F218" s="24"/>
      <c r="G218" s="24"/>
    </row>
    <row r="219" spans="1:9" ht="60">
      <c r="A219" s="18" t="s">
        <v>954</v>
      </c>
      <c r="B219" s="41" t="s">
        <v>953</v>
      </c>
      <c r="C219" s="21" t="s">
        <v>2246</v>
      </c>
      <c r="D219" s="23">
        <v>2</v>
      </c>
      <c r="E219" s="25" t="s">
        <v>223</v>
      </c>
      <c r="F219" s="24"/>
      <c r="G219" s="23"/>
    </row>
    <row r="220" spans="1:9" ht="40.15" hidden="1" customHeight="1">
      <c r="A220" s="324" t="s">
        <v>952</v>
      </c>
      <c r="B220" s="879" t="s">
        <v>951</v>
      </c>
      <c r="C220" s="880"/>
      <c r="D220" s="880"/>
      <c r="E220" s="880"/>
      <c r="F220" s="880"/>
      <c r="G220" s="881"/>
    </row>
    <row r="221" spans="1:9" ht="47.25" hidden="1">
      <c r="A221" s="20" t="s">
        <v>950</v>
      </c>
      <c r="B221" s="41" t="s">
        <v>949</v>
      </c>
      <c r="C221" s="24"/>
      <c r="D221" s="24"/>
      <c r="E221" s="25"/>
      <c r="F221" s="24"/>
      <c r="G221" s="24"/>
    </row>
    <row r="222" spans="1:9" ht="47.25" hidden="1">
      <c r="A222" s="20" t="s">
        <v>946</v>
      </c>
      <c r="B222" s="67" t="s">
        <v>945</v>
      </c>
      <c r="C222" s="24"/>
      <c r="D222" s="24"/>
      <c r="E222" s="25"/>
      <c r="F222" s="24"/>
      <c r="G222" s="24"/>
    </row>
    <row r="223" spans="1:9" ht="47.25" hidden="1">
      <c r="A223" s="20" t="s">
        <v>944</v>
      </c>
      <c r="B223" s="41" t="s">
        <v>943</v>
      </c>
      <c r="C223" s="24"/>
      <c r="D223" s="24"/>
      <c r="E223" s="25"/>
      <c r="F223" s="24"/>
      <c r="G223" s="24"/>
    </row>
    <row r="224" spans="1:9" ht="47.25" hidden="1">
      <c r="A224" s="20" t="s">
        <v>940</v>
      </c>
      <c r="B224" s="41" t="s">
        <v>939</v>
      </c>
      <c r="D224" s="24"/>
      <c r="E224" s="25"/>
      <c r="F224" s="24"/>
      <c r="G224" s="24"/>
    </row>
    <row r="225" spans="1:9" ht="47.25" hidden="1">
      <c r="A225" s="20" t="s">
        <v>935</v>
      </c>
      <c r="B225" s="67" t="s">
        <v>934</v>
      </c>
      <c r="C225" s="16"/>
      <c r="D225" s="24"/>
      <c r="E225" s="25"/>
      <c r="F225" s="24"/>
      <c r="G225" s="24"/>
    </row>
    <row r="226" spans="1:9" ht="45" hidden="1">
      <c r="A226" s="20" t="s">
        <v>931</v>
      </c>
      <c r="B226" s="16" t="s">
        <v>930</v>
      </c>
      <c r="C226" s="16"/>
      <c r="D226" s="24"/>
      <c r="E226" s="25"/>
      <c r="F226" s="24"/>
      <c r="G226" s="24"/>
    </row>
    <row r="227" spans="1:9" ht="47.25" hidden="1">
      <c r="A227" s="20" t="s">
        <v>927</v>
      </c>
      <c r="B227" s="41" t="s">
        <v>926</v>
      </c>
      <c r="C227" s="24"/>
      <c r="D227" s="24"/>
      <c r="E227" s="25"/>
      <c r="F227" s="24"/>
      <c r="G227" s="24"/>
    </row>
    <row r="228" spans="1:9" ht="47.25" hidden="1">
      <c r="A228" s="20" t="s">
        <v>921</v>
      </c>
      <c r="B228" s="41" t="s">
        <v>920</v>
      </c>
      <c r="C228" s="24"/>
      <c r="D228" s="24"/>
      <c r="E228" s="25"/>
      <c r="F228" s="24"/>
      <c r="G228" s="24"/>
    </row>
    <row r="229" spans="1:9" ht="40.15" customHeight="1">
      <c r="A229" s="322" t="s">
        <v>919</v>
      </c>
      <c r="B229" s="879" t="s">
        <v>918</v>
      </c>
      <c r="C229" s="880"/>
      <c r="D229" s="880"/>
      <c r="E229" s="880"/>
      <c r="F229" s="880"/>
      <c r="G229" s="881"/>
      <c r="H229" s="11">
        <f>SUM(D230:D240)</f>
        <v>20</v>
      </c>
      <c r="I229" s="11">
        <f>COUNT(D230:D240)*2</f>
        <v>20</v>
      </c>
    </row>
    <row r="230" spans="1:9" ht="47.25">
      <c r="A230" s="18" t="s">
        <v>917</v>
      </c>
      <c r="B230" s="37" t="s">
        <v>916</v>
      </c>
      <c r="C230" s="138" t="s">
        <v>3666</v>
      </c>
      <c r="D230" s="90">
        <v>2</v>
      </c>
      <c r="E230" s="13" t="s">
        <v>156</v>
      </c>
      <c r="F230" s="47"/>
      <c r="G230" s="247"/>
    </row>
    <row r="231" spans="1:9" ht="30">
      <c r="A231" s="18"/>
      <c r="B231" s="37"/>
      <c r="C231" s="74" t="s">
        <v>3665</v>
      </c>
      <c r="D231" s="72">
        <v>2</v>
      </c>
      <c r="E231" s="13" t="s">
        <v>156</v>
      </c>
      <c r="F231" s="35"/>
      <c r="G231" s="247"/>
    </row>
    <row r="232" spans="1:9" ht="30">
      <c r="A232" s="18"/>
      <c r="B232" s="37"/>
      <c r="C232" s="74" t="s">
        <v>3664</v>
      </c>
      <c r="D232" s="72">
        <v>2</v>
      </c>
      <c r="E232" s="13" t="s">
        <v>156</v>
      </c>
      <c r="F232" s="35"/>
      <c r="G232" s="247"/>
    </row>
    <row r="233" spans="1:9" ht="60">
      <c r="A233" s="18" t="s">
        <v>911</v>
      </c>
      <c r="B233" s="37" t="s">
        <v>910</v>
      </c>
      <c r="C233" s="35" t="s">
        <v>3663</v>
      </c>
      <c r="D233" s="72">
        <v>2</v>
      </c>
      <c r="E233" s="38" t="s">
        <v>223</v>
      </c>
      <c r="F233" s="35"/>
      <c r="G233" s="247"/>
    </row>
    <row r="234" spans="1:9" ht="60">
      <c r="A234" s="18"/>
      <c r="B234" s="37"/>
      <c r="C234" s="35" t="s">
        <v>3662</v>
      </c>
      <c r="D234" s="72">
        <v>2</v>
      </c>
      <c r="E234" s="38" t="s">
        <v>223</v>
      </c>
      <c r="F234" s="35"/>
      <c r="G234" s="247"/>
    </row>
    <row r="235" spans="1:9" ht="60">
      <c r="A235" s="18"/>
      <c r="B235" s="37"/>
      <c r="C235" s="35" t="s">
        <v>3661</v>
      </c>
      <c r="D235" s="72">
        <v>2</v>
      </c>
      <c r="E235" s="38" t="s">
        <v>223</v>
      </c>
      <c r="F235" s="35"/>
      <c r="G235" s="247"/>
    </row>
    <row r="236" spans="1:9" ht="60">
      <c r="A236" s="18" t="s">
        <v>906</v>
      </c>
      <c r="B236" s="37" t="s">
        <v>905</v>
      </c>
      <c r="C236" s="22" t="s">
        <v>3660</v>
      </c>
      <c r="D236" s="36">
        <v>2</v>
      </c>
      <c r="E236" s="13" t="s">
        <v>106</v>
      </c>
      <c r="F236" s="22" t="s">
        <v>901</v>
      </c>
      <c r="G236" s="247"/>
    </row>
    <row r="237" spans="1:9" ht="60">
      <c r="A237" s="18"/>
      <c r="B237" s="37"/>
      <c r="C237" s="22" t="s">
        <v>3659</v>
      </c>
      <c r="D237" s="36">
        <v>2</v>
      </c>
      <c r="E237" s="13" t="s">
        <v>106</v>
      </c>
      <c r="F237" s="22" t="s">
        <v>901</v>
      </c>
      <c r="G237" s="247"/>
    </row>
    <row r="238" spans="1:9" ht="60">
      <c r="A238" s="18"/>
      <c r="B238" s="37"/>
      <c r="C238" s="22" t="s">
        <v>3658</v>
      </c>
      <c r="D238" s="36">
        <v>2</v>
      </c>
      <c r="E238" s="13" t="s">
        <v>106</v>
      </c>
      <c r="F238" s="22" t="s">
        <v>901</v>
      </c>
      <c r="G238" s="247"/>
    </row>
    <row r="239" spans="1:9" ht="31.5" hidden="1">
      <c r="A239" s="20" t="s">
        <v>900</v>
      </c>
      <c r="B239" s="37" t="s">
        <v>899</v>
      </c>
      <c r="C239" s="37"/>
      <c r="D239" s="24"/>
      <c r="E239" s="25"/>
      <c r="F239" s="24"/>
      <c r="G239" s="24"/>
    </row>
    <row r="240" spans="1:9" ht="45">
      <c r="A240" s="18" t="s">
        <v>897</v>
      </c>
      <c r="B240" s="73" t="s">
        <v>896</v>
      </c>
      <c r="C240" s="22" t="s">
        <v>1610</v>
      </c>
      <c r="D240" s="23">
        <v>2</v>
      </c>
      <c r="E240" s="25" t="s">
        <v>118</v>
      </c>
      <c r="F240" s="24"/>
      <c r="G240" s="23"/>
    </row>
    <row r="241" spans="1:9" ht="40.15" customHeight="1">
      <c r="A241" s="322" t="s">
        <v>894</v>
      </c>
      <c r="B241" s="737" t="s">
        <v>893</v>
      </c>
      <c r="C241" s="738"/>
      <c r="D241" s="738"/>
      <c r="E241" s="738"/>
      <c r="F241" s="738"/>
      <c r="G241" s="739"/>
      <c r="H241" s="11">
        <f>SUM(D242:D253)</f>
        <v>22</v>
      </c>
      <c r="I241" s="11">
        <f>COUNT(D242:D253)*2</f>
        <v>22</v>
      </c>
    </row>
    <row r="242" spans="1:9" ht="45">
      <c r="A242" s="18" t="s">
        <v>892</v>
      </c>
      <c r="B242" s="30" t="s">
        <v>891</v>
      </c>
      <c r="C242" s="35" t="s">
        <v>890</v>
      </c>
      <c r="D242" s="72">
        <v>2</v>
      </c>
      <c r="E242" s="288" t="s">
        <v>156</v>
      </c>
      <c r="F242" s="35" t="s">
        <v>3529</v>
      </c>
      <c r="G242" s="247"/>
    </row>
    <row r="243" spans="1:9" ht="30">
      <c r="A243" s="18"/>
      <c r="B243" s="30"/>
      <c r="C243" s="35" t="s">
        <v>889</v>
      </c>
      <c r="D243" s="72">
        <v>2</v>
      </c>
      <c r="E243" s="288" t="s">
        <v>156</v>
      </c>
      <c r="F243" s="35"/>
      <c r="G243" s="247"/>
    </row>
    <row r="244" spans="1:9" ht="45">
      <c r="A244" s="18" t="s">
        <v>888</v>
      </c>
      <c r="B244" s="30" t="s">
        <v>887</v>
      </c>
      <c r="C244" s="35" t="s">
        <v>886</v>
      </c>
      <c r="D244" s="72">
        <v>2</v>
      </c>
      <c r="E244" s="288" t="s">
        <v>156</v>
      </c>
      <c r="F244" s="35" t="s">
        <v>885</v>
      </c>
      <c r="G244" s="23"/>
    </row>
    <row r="245" spans="1:9" ht="30">
      <c r="A245" s="18"/>
      <c r="B245" s="30"/>
      <c r="C245" s="22" t="s">
        <v>884</v>
      </c>
      <c r="D245" s="72">
        <v>2</v>
      </c>
      <c r="E245" s="288" t="s">
        <v>156</v>
      </c>
      <c r="F245" s="35"/>
      <c r="G245" s="247"/>
    </row>
    <row r="246" spans="1:9" ht="45">
      <c r="A246" s="18"/>
      <c r="B246" s="30"/>
      <c r="C246" s="44" t="s">
        <v>883</v>
      </c>
      <c r="D246" s="72">
        <v>2</v>
      </c>
      <c r="E246" s="288" t="s">
        <v>156</v>
      </c>
      <c r="F246" s="188"/>
      <c r="G246" s="247"/>
    </row>
    <row r="247" spans="1:9" ht="45">
      <c r="A247" s="18" t="s">
        <v>882</v>
      </c>
      <c r="B247" s="30" t="s">
        <v>881</v>
      </c>
      <c r="C247" s="132" t="s">
        <v>880</v>
      </c>
      <c r="D247" s="72">
        <v>2</v>
      </c>
      <c r="E247" s="288" t="s">
        <v>156</v>
      </c>
      <c r="F247" s="35" t="s">
        <v>3529</v>
      </c>
      <c r="G247" s="247"/>
    </row>
    <row r="248" spans="1:9" ht="30">
      <c r="A248" s="18"/>
      <c r="B248" s="30"/>
      <c r="C248" s="35" t="s">
        <v>879</v>
      </c>
      <c r="D248" s="72">
        <v>2</v>
      </c>
      <c r="E248" s="288" t="s">
        <v>156</v>
      </c>
      <c r="F248" s="35" t="s">
        <v>3529</v>
      </c>
      <c r="G248" s="247"/>
    </row>
    <row r="249" spans="1:9" ht="31.5" hidden="1">
      <c r="A249" s="20" t="s">
        <v>876</v>
      </c>
      <c r="B249" s="28" t="s">
        <v>875</v>
      </c>
      <c r="C249" s="24"/>
      <c r="D249" s="24"/>
      <c r="E249" s="71"/>
      <c r="F249" s="24"/>
      <c r="G249" s="24"/>
    </row>
    <row r="250" spans="1:9" ht="45">
      <c r="A250" s="18" t="s">
        <v>874</v>
      </c>
      <c r="B250" s="30" t="s">
        <v>873</v>
      </c>
      <c r="C250" s="35" t="s">
        <v>3657</v>
      </c>
      <c r="D250" s="72">
        <v>2</v>
      </c>
      <c r="E250" s="288" t="s">
        <v>156</v>
      </c>
      <c r="F250" s="35" t="s">
        <v>3529</v>
      </c>
      <c r="G250" s="247"/>
    </row>
    <row r="251" spans="1:9" ht="30">
      <c r="A251" s="18"/>
      <c r="B251" s="30"/>
      <c r="C251" s="35" t="s">
        <v>3656</v>
      </c>
      <c r="D251" s="72">
        <v>2</v>
      </c>
      <c r="E251" s="288" t="s">
        <v>156</v>
      </c>
      <c r="F251" s="35"/>
      <c r="G251" s="247"/>
    </row>
    <row r="252" spans="1:9" ht="30">
      <c r="A252" s="18"/>
      <c r="B252" s="30"/>
      <c r="C252" s="35" t="s">
        <v>3655</v>
      </c>
      <c r="D252" s="72">
        <v>2</v>
      </c>
      <c r="E252" s="288" t="s">
        <v>156</v>
      </c>
      <c r="F252" s="35"/>
      <c r="G252" s="247"/>
    </row>
    <row r="253" spans="1:9" ht="47.25">
      <c r="A253" s="18" t="s">
        <v>871</v>
      </c>
      <c r="B253" s="30" t="s">
        <v>870</v>
      </c>
      <c r="C253" s="29" t="s">
        <v>3654</v>
      </c>
      <c r="D253" s="72">
        <v>2</v>
      </c>
      <c r="E253" s="288" t="s">
        <v>156</v>
      </c>
      <c r="F253" s="35" t="s">
        <v>3529</v>
      </c>
      <c r="G253" s="247"/>
    </row>
    <row r="254" spans="1:9" ht="40.15" customHeight="1">
      <c r="A254" s="322" t="s">
        <v>868</v>
      </c>
      <c r="B254" s="737" t="s">
        <v>867</v>
      </c>
      <c r="C254" s="738"/>
      <c r="D254" s="738"/>
      <c r="E254" s="738"/>
      <c r="F254" s="738"/>
      <c r="G254" s="739"/>
      <c r="H254" s="11">
        <f>SUM(D255:D256)</f>
        <v>4</v>
      </c>
      <c r="I254" s="11">
        <f>COUNT(D255:D256)*2</f>
        <v>4</v>
      </c>
    </row>
    <row r="255" spans="1:9" ht="63">
      <c r="A255" s="18" t="s">
        <v>866</v>
      </c>
      <c r="B255" s="30" t="s">
        <v>865</v>
      </c>
      <c r="C255" s="22" t="s">
        <v>864</v>
      </c>
      <c r="D255" s="72">
        <v>2</v>
      </c>
      <c r="E255" s="25" t="s">
        <v>223</v>
      </c>
      <c r="F255" s="35" t="s">
        <v>3653</v>
      </c>
      <c r="G255" s="72"/>
    </row>
    <row r="256" spans="1:9" ht="47.25">
      <c r="A256" s="18" t="s">
        <v>863</v>
      </c>
      <c r="B256" s="28" t="s">
        <v>862</v>
      </c>
      <c r="C256" s="66" t="s">
        <v>3652</v>
      </c>
      <c r="D256" s="15">
        <v>2</v>
      </c>
      <c r="E256" s="25" t="s">
        <v>223</v>
      </c>
      <c r="F256" s="16" t="s">
        <v>3651</v>
      </c>
      <c r="G256" s="15"/>
    </row>
    <row r="257" spans="1:9" ht="45" hidden="1">
      <c r="A257" s="20" t="s">
        <v>860</v>
      </c>
      <c r="B257" s="69" t="s">
        <v>859</v>
      </c>
      <c r="C257" s="24"/>
      <c r="D257" s="24"/>
      <c r="E257" s="25"/>
      <c r="F257" s="24"/>
      <c r="G257" s="24"/>
    </row>
    <row r="258" spans="1:9" ht="40.15" customHeight="1">
      <c r="A258" s="322" t="s">
        <v>858</v>
      </c>
      <c r="B258" s="879" t="s">
        <v>857</v>
      </c>
      <c r="C258" s="880"/>
      <c r="D258" s="880"/>
      <c r="E258" s="880"/>
      <c r="F258" s="880"/>
      <c r="G258" s="881"/>
      <c r="H258" s="11">
        <f>SUM(D260:D273)</f>
        <v>28</v>
      </c>
      <c r="I258" s="11">
        <f>COUNT(D260:D273)*2</f>
        <v>28</v>
      </c>
    </row>
    <row r="259" spans="1:9" ht="47.25" hidden="1">
      <c r="A259" s="39" t="s">
        <v>856</v>
      </c>
      <c r="B259" s="41" t="s">
        <v>855</v>
      </c>
      <c r="C259" s="24"/>
      <c r="D259" s="24"/>
      <c r="E259" s="25"/>
      <c r="F259" s="24"/>
      <c r="G259" s="24"/>
    </row>
    <row r="260" spans="1:9" ht="47.25">
      <c r="A260" s="27" t="s">
        <v>853</v>
      </c>
      <c r="B260" s="37" t="s">
        <v>852</v>
      </c>
      <c r="C260" s="26" t="s">
        <v>3650</v>
      </c>
      <c r="D260" s="247">
        <v>2</v>
      </c>
      <c r="E260" s="246" t="s">
        <v>120</v>
      </c>
      <c r="F260" s="73" t="s">
        <v>3649</v>
      </c>
      <c r="G260" s="287"/>
    </row>
    <row r="261" spans="1:9" ht="126">
      <c r="A261" s="27"/>
      <c r="B261" s="37"/>
      <c r="C261" s="26" t="s">
        <v>3648</v>
      </c>
      <c r="D261" s="247">
        <v>2</v>
      </c>
      <c r="E261" s="246" t="s">
        <v>120</v>
      </c>
      <c r="F261" s="88"/>
      <c r="G261" s="287"/>
    </row>
    <row r="262" spans="1:9" ht="60">
      <c r="A262" s="27" t="s">
        <v>851</v>
      </c>
      <c r="B262" s="62" t="s">
        <v>850</v>
      </c>
      <c r="C262" s="35" t="s">
        <v>3647</v>
      </c>
      <c r="D262" s="247">
        <v>2</v>
      </c>
      <c r="E262" s="246" t="s">
        <v>120</v>
      </c>
      <c r="F262" s="88"/>
      <c r="G262" s="287"/>
    </row>
    <row r="263" spans="1:9" ht="60">
      <c r="A263" s="27"/>
      <c r="B263" s="62"/>
      <c r="C263" s="35" t="s">
        <v>3646</v>
      </c>
      <c r="D263" s="247">
        <v>2</v>
      </c>
      <c r="E263" s="246" t="s">
        <v>1597</v>
      </c>
      <c r="F263" s="47" t="s">
        <v>3645</v>
      </c>
      <c r="G263" s="175"/>
    </row>
    <row r="264" spans="1:9" ht="45">
      <c r="A264" s="27"/>
      <c r="B264" s="62"/>
      <c r="C264" s="35" t="s">
        <v>3644</v>
      </c>
      <c r="D264" s="247">
        <v>2</v>
      </c>
      <c r="E264" s="246" t="s">
        <v>156</v>
      </c>
      <c r="F264" s="35" t="s">
        <v>3643</v>
      </c>
      <c r="G264" s="247"/>
    </row>
    <row r="265" spans="1:9" ht="60">
      <c r="A265" s="27"/>
      <c r="B265" s="62"/>
      <c r="C265" s="35" t="s">
        <v>3642</v>
      </c>
      <c r="D265" s="247">
        <v>2</v>
      </c>
      <c r="E265" s="246" t="s">
        <v>156</v>
      </c>
      <c r="F265" s="35" t="s">
        <v>3641</v>
      </c>
      <c r="G265" s="247"/>
    </row>
    <row r="266" spans="1:9" ht="45">
      <c r="A266" s="27"/>
      <c r="B266" s="62"/>
      <c r="C266" s="35" t="s">
        <v>3640</v>
      </c>
      <c r="D266" s="247">
        <v>2</v>
      </c>
      <c r="E266" s="246" t="s">
        <v>779</v>
      </c>
      <c r="F266" s="245"/>
      <c r="G266" s="247"/>
    </row>
    <row r="267" spans="1:9" ht="30">
      <c r="A267" s="27"/>
      <c r="B267" s="62"/>
      <c r="C267" s="35" t="s">
        <v>3639</v>
      </c>
      <c r="D267" s="247">
        <v>2</v>
      </c>
      <c r="E267" s="246" t="s">
        <v>106</v>
      </c>
      <c r="F267" s="35" t="s">
        <v>3638</v>
      </c>
      <c r="G267" s="247"/>
    </row>
    <row r="268" spans="1:9" ht="45">
      <c r="A268" s="27"/>
      <c r="B268" s="62"/>
      <c r="C268" s="35" t="s">
        <v>3637</v>
      </c>
      <c r="D268" s="247">
        <v>2</v>
      </c>
      <c r="E268" s="246" t="s">
        <v>156</v>
      </c>
      <c r="F268" s="245"/>
      <c r="G268" s="247"/>
    </row>
    <row r="269" spans="1:9" ht="45">
      <c r="A269" s="27"/>
      <c r="B269" s="62"/>
      <c r="C269" s="35" t="s">
        <v>3636</v>
      </c>
      <c r="D269" s="247">
        <v>2</v>
      </c>
      <c r="E269" s="246" t="s">
        <v>120</v>
      </c>
      <c r="F269" s="35" t="s">
        <v>3635</v>
      </c>
      <c r="G269" s="247"/>
    </row>
    <row r="270" spans="1:9" ht="60">
      <c r="A270" s="27"/>
      <c r="B270" s="62"/>
      <c r="C270" s="35" t="s">
        <v>3634</v>
      </c>
      <c r="D270" s="247">
        <v>2</v>
      </c>
      <c r="E270" s="246" t="s">
        <v>779</v>
      </c>
      <c r="F270" s="245"/>
      <c r="G270" s="247"/>
    </row>
    <row r="271" spans="1:9" ht="45">
      <c r="A271" s="27"/>
      <c r="B271" s="62"/>
      <c r="C271" s="73" t="s">
        <v>3633</v>
      </c>
      <c r="D271" s="247">
        <v>2</v>
      </c>
      <c r="E271" s="246" t="s">
        <v>106</v>
      </c>
      <c r="F271" s="245"/>
      <c r="G271" s="283"/>
    </row>
    <row r="272" spans="1:9" ht="45">
      <c r="A272" s="27"/>
      <c r="B272" s="62"/>
      <c r="C272" s="73" t="s">
        <v>3632</v>
      </c>
      <c r="D272" s="247">
        <v>2</v>
      </c>
      <c r="E272" s="246" t="s">
        <v>120</v>
      </c>
      <c r="F272" s="245"/>
      <c r="G272" s="283"/>
    </row>
    <row r="273" spans="1:9" ht="30">
      <c r="A273" s="27"/>
      <c r="B273" s="62"/>
      <c r="C273" s="73" t="s">
        <v>3631</v>
      </c>
      <c r="D273" s="247">
        <v>2</v>
      </c>
      <c r="E273" s="246" t="s">
        <v>120</v>
      </c>
      <c r="F273" s="245"/>
      <c r="G273" s="283"/>
    </row>
    <row r="274" spans="1:9" ht="40.15" customHeight="1">
      <c r="A274" s="322" t="s">
        <v>849</v>
      </c>
      <c r="B274" s="879" t="s">
        <v>848</v>
      </c>
      <c r="C274" s="880"/>
      <c r="D274" s="880"/>
      <c r="E274" s="880"/>
      <c r="F274" s="880"/>
      <c r="G274" s="881"/>
      <c r="H274" s="11">
        <f>SUM(D275:D289)</f>
        <v>28</v>
      </c>
      <c r="I274" s="11">
        <f>COUNT(D275:D289)*2</f>
        <v>28</v>
      </c>
    </row>
    <row r="275" spans="1:9" ht="42.4" customHeight="1">
      <c r="A275" s="18" t="s">
        <v>847</v>
      </c>
      <c r="B275" s="41" t="s">
        <v>846</v>
      </c>
      <c r="C275" s="35" t="s">
        <v>3630</v>
      </c>
      <c r="D275" s="23">
        <v>2</v>
      </c>
      <c r="E275" s="25" t="s">
        <v>120</v>
      </c>
      <c r="F275" s="16" t="s">
        <v>3629</v>
      </c>
      <c r="G275" s="23"/>
    </row>
    <row r="276" spans="1:9" ht="42.4" customHeight="1">
      <c r="A276" s="18"/>
      <c r="B276" s="41"/>
      <c r="C276" s="35" t="s">
        <v>3628</v>
      </c>
      <c r="D276" s="23">
        <v>2</v>
      </c>
      <c r="E276" s="25" t="s">
        <v>120</v>
      </c>
      <c r="F276" s="35" t="s">
        <v>3627</v>
      </c>
      <c r="G276" s="23"/>
    </row>
    <row r="277" spans="1:9" ht="47.25" hidden="1">
      <c r="A277" s="20" t="s">
        <v>844</v>
      </c>
      <c r="B277" s="41" t="s">
        <v>843</v>
      </c>
      <c r="C277" s="24"/>
      <c r="D277" s="24"/>
      <c r="E277" s="25"/>
      <c r="F277" s="24"/>
      <c r="G277" s="24"/>
    </row>
    <row r="278" spans="1:9" ht="60">
      <c r="A278" s="18" t="s">
        <v>842</v>
      </c>
      <c r="B278" s="62" t="s">
        <v>841</v>
      </c>
      <c r="C278" s="35" t="s">
        <v>3626</v>
      </c>
      <c r="D278" s="247">
        <v>2</v>
      </c>
      <c r="E278" s="246" t="s">
        <v>120</v>
      </c>
      <c r="F278" s="35" t="s">
        <v>3625</v>
      </c>
      <c r="G278" s="247"/>
    </row>
    <row r="279" spans="1:9" ht="60">
      <c r="A279" s="18"/>
      <c r="B279" s="62"/>
      <c r="C279" s="35" t="s">
        <v>3624</v>
      </c>
      <c r="D279" s="247">
        <v>2</v>
      </c>
      <c r="E279" s="246" t="s">
        <v>156</v>
      </c>
      <c r="G279" s="247"/>
    </row>
    <row r="280" spans="1:9" ht="45">
      <c r="A280" s="18"/>
      <c r="B280" s="62"/>
      <c r="C280" s="35" t="s">
        <v>3623</v>
      </c>
      <c r="D280" s="247">
        <v>2</v>
      </c>
      <c r="E280" s="246" t="s">
        <v>156</v>
      </c>
      <c r="F280" s="245"/>
      <c r="G280" s="247"/>
    </row>
    <row r="281" spans="1:9" ht="45">
      <c r="A281" s="18"/>
      <c r="B281" s="62"/>
      <c r="C281" s="35" t="s">
        <v>3622</v>
      </c>
      <c r="D281" s="247">
        <v>2</v>
      </c>
      <c r="E281" s="246" t="s">
        <v>178</v>
      </c>
      <c r="F281" s="245"/>
      <c r="G281" s="247"/>
    </row>
    <row r="282" spans="1:9" ht="75">
      <c r="A282" s="18"/>
      <c r="B282" s="62"/>
      <c r="C282" s="35" t="s">
        <v>3621</v>
      </c>
      <c r="D282" s="247">
        <v>2</v>
      </c>
      <c r="E282" s="246" t="s">
        <v>178</v>
      </c>
      <c r="F282" s="35" t="s">
        <v>3620</v>
      </c>
      <c r="G282" s="247"/>
    </row>
    <row r="283" spans="1:9" ht="60">
      <c r="A283" s="18"/>
      <c r="B283" s="62"/>
      <c r="C283" s="35" t="s">
        <v>3619</v>
      </c>
      <c r="D283" s="247">
        <v>2</v>
      </c>
      <c r="E283" s="246" t="s">
        <v>178</v>
      </c>
      <c r="G283" s="247"/>
    </row>
    <row r="284" spans="1:9" ht="60">
      <c r="A284" s="18"/>
      <c r="B284" s="62"/>
      <c r="C284" s="35" t="s">
        <v>3618</v>
      </c>
      <c r="D284" s="247">
        <v>2</v>
      </c>
      <c r="E284" s="246" t="s">
        <v>49</v>
      </c>
      <c r="F284" s="245"/>
      <c r="G284" s="247"/>
    </row>
    <row r="285" spans="1:9" ht="45">
      <c r="A285" s="18"/>
      <c r="B285" s="62"/>
      <c r="C285" s="286" t="s">
        <v>3617</v>
      </c>
      <c r="D285" s="247">
        <v>2</v>
      </c>
      <c r="E285" s="246" t="s">
        <v>120</v>
      </c>
      <c r="F285" s="245"/>
      <c r="G285" s="247"/>
    </row>
    <row r="286" spans="1:9" ht="45">
      <c r="A286" s="18"/>
      <c r="B286" s="62"/>
      <c r="C286" s="170" t="s">
        <v>3616</v>
      </c>
      <c r="D286" s="247">
        <v>2</v>
      </c>
      <c r="E286" s="246" t="s">
        <v>120</v>
      </c>
      <c r="F286" s="245"/>
      <c r="G286" s="247"/>
    </row>
    <row r="287" spans="1:9" ht="45">
      <c r="A287" s="18"/>
      <c r="B287" s="62"/>
      <c r="C287" s="170" t="s">
        <v>3615</v>
      </c>
      <c r="D287" s="23">
        <v>2</v>
      </c>
      <c r="E287" s="246" t="s">
        <v>120</v>
      </c>
      <c r="F287" s="24"/>
      <c r="G287" s="247"/>
    </row>
    <row r="288" spans="1:9" ht="30">
      <c r="A288" s="18"/>
      <c r="B288" s="95"/>
      <c r="C288" s="16" t="s">
        <v>3614</v>
      </c>
      <c r="D288" s="23">
        <v>2</v>
      </c>
      <c r="E288" s="246" t="s">
        <v>120</v>
      </c>
      <c r="F288" s="24"/>
      <c r="G288" s="247"/>
    </row>
    <row r="289" spans="1:9" ht="30">
      <c r="A289" s="18"/>
      <c r="B289" s="95"/>
      <c r="C289" s="16" t="s">
        <v>3613</v>
      </c>
      <c r="D289" s="23">
        <v>2</v>
      </c>
      <c r="E289" s="246" t="s">
        <v>120</v>
      </c>
      <c r="F289" s="25" t="s">
        <v>3612</v>
      </c>
      <c r="G289" s="247"/>
    </row>
    <row r="290" spans="1:9" ht="40.15" hidden="1" customHeight="1">
      <c r="A290" s="324" t="s">
        <v>840</v>
      </c>
      <c r="B290" s="879" t="s">
        <v>839</v>
      </c>
      <c r="C290" s="880"/>
      <c r="D290" s="880"/>
      <c r="E290" s="880"/>
      <c r="F290" s="880"/>
      <c r="G290" s="881"/>
    </row>
    <row r="291" spans="1:9" ht="47.25" hidden="1">
      <c r="A291" s="20" t="s">
        <v>838</v>
      </c>
      <c r="B291" s="41" t="s">
        <v>837</v>
      </c>
      <c r="C291" s="24"/>
      <c r="D291" s="24"/>
      <c r="E291" s="25"/>
      <c r="F291" s="24"/>
      <c r="G291" s="24"/>
    </row>
    <row r="292" spans="1:9" ht="47.25" hidden="1">
      <c r="A292" s="20" t="s">
        <v>836</v>
      </c>
      <c r="B292" s="28" t="s">
        <v>835</v>
      </c>
      <c r="C292" s="24"/>
      <c r="D292" s="24"/>
      <c r="E292" s="25"/>
      <c r="F292" s="24"/>
      <c r="G292" s="24"/>
    </row>
    <row r="293" spans="1:9" ht="40.15" hidden="1" customHeight="1">
      <c r="A293" s="327" t="s">
        <v>834</v>
      </c>
      <c r="B293" s="879" t="s">
        <v>833</v>
      </c>
      <c r="C293" s="880"/>
      <c r="D293" s="880"/>
      <c r="E293" s="880"/>
      <c r="F293" s="880"/>
      <c r="G293" s="881"/>
    </row>
    <row r="294" spans="1:9" ht="31.5" hidden="1">
      <c r="A294" s="20" t="s">
        <v>832</v>
      </c>
      <c r="B294" s="41" t="s">
        <v>831</v>
      </c>
      <c r="C294" s="24"/>
      <c r="D294" s="24"/>
      <c r="E294" s="25"/>
      <c r="F294" s="24"/>
      <c r="G294" s="24"/>
    </row>
    <row r="295" spans="1:9" ht="47.25" hidden="1">
      <c r="A295" s="20" t="s">
        <v>830</v>
      </c>
      <c r="B295" s="41" t="s">
        <v>829</v>
      </c>
      <c r="C295" s="24"/>
      <c r="D295" s="24"/>
      <c r="E295" s="25"/>
      <c r="F295" s="24"/>
      <c r="G295" s="24"/>
    </row>
    <row r="296" spans="1:9" ht="40.15" hidden="1" customHeight="1">
      <c r="A296" s="324" t="s">
        <v>828</v>
      </c>
      <c r="B296" s="879" t="s">
        <v>827</v>
      </c>
      <c r="C296" s="880"/>
      <c r="D296" s="880"/>
      <c r="E296" s="880"/>
      <c r="F296" s="880"/>
      <c r="G296" s="881"/>
    </row>
    <row r="297" spans="1:9" ht="63" hidden="1">
      <c r="A297" s="20" t="s">
        <v>826</v>
      </c>
      <c r="B297" s="41" t="s">
        <v>825</v>
      </c>
      <c r="C297" s="24"/>
      <c r="D297" s="24"/>
      <c r="E297" s="25"/>
      <c r="F297" s="24"/>
      <c r="G297" s="24"/>
    </row>
    <row r="298" spans="1:9" ht="63" hidden="1">
      <c r="A298" s="20" t="s">
        <v>824</v>
      </c>
      <c r="B298" s="41" t="s">
        <v>823</v>
      </c>
      <c r="C298" s="24"/>
      <c r="D298" s="24"/>
      <c r="E298" s="25"/>
      <c r="F298" s="24"/>
      <c r="G298" s="24"/>
    </row>
    <row r="299" spans="1:9" ht="47.25" hidden="1">
      <c r="A299" s="20" t="s">
        <v>822</v>
      </c>
      <c r="B299" s="67" t="s">
        <v>821</v>
      </c>
      <c r="C299" s="24"/>
      <c r="D299" s="24"/>
      <c r="E299" s="25"/>
      <c r="F299" s="24"/>
      <c r="G299" s="24"/>
    </row>
    <row r="300" spans="1:9" ht="40.15" customHeight="1">
      <c r="A300" s="322" t="s">
        <v>820</v>
      </c>
      <c r="B300" s="879" t="s">
        <v>819</v>
      </c>
      <c r="C300" s="880"/>
      <c r="D300" s="880"/>
      <c r="E300" s="880"/>
      <c r="F300" s="880"/>
      <c r="G300" s="881"/>
      <c r="H300" s="11">
        <f>SUM(D301:D306)</f>
        <v>12</v>
      </c>
      <c r="I300" s="11">
        <f>COUNT(D301:D306)*2</f>
        <v>12</v>
      </c>
    </row>
    <row r="301" spans="1:9" ht="47.25">
      <c r="A301" s="18" t="s">
        <v>818</v>
      </c>
      <c r="B301" s="37" t="s">
        <v>817</v>
      </c>
      <c r="C301" s="37" t="s">
        <v>2992</v>
      </c>
      <c r="D301" s="247">
        <v>2</v>
      </c>
      <c r="E301" s="25" t="s">
        <v>118</v>
      </c>
      <c r="F301" s="245"/>
      <c r="G301" s="247"/>
    </row>
    <row r="302" spans="1:9" ht="63">
      <c r="A302" s="18" t="s">
        <v>815</v>
      </c>
      <c r="B302" s="37" t="s">
        <v>814</v>
      </c>
      <c r="C302" s="22" t="s">
        <v>813</v>
      </c>
      <c r="D302" s="36">
        <v>2</v>
      </c>
      <c r="E302" s="25" t="s">
        <v>120</v>
      </c>
      <c r="F302" s="22" t="s">
        <v>812</v>
      </c>
      <c r="G302" s="23"/>
    </row>
    <row r="303" spans="1:9" ht="45">
      <c r="A303" s="18"/>
      <c r="B303" s="37"/>
      <c r="C303" s="62" t="s">
        <v>3611</v>
      </c>
      <c r="D303" s="36">
        <v>2</v>
      </c>
      <c r="E303" s="25" t="s">
        <v>120</v>
      </c>
      <c r="F303" s="25"/>
      <c r="G303" s="23"/>
    </row>
    <row r="304" spans="1:9" ht="45">
      <c r="A304" s="18"/>
      <c r="B304" s="37"/>
      <c r="C304" s="62" t="s">
        <v>3610</v>
      </c>
      <c r="D304" s="36">
        <v>2</v>
      </c>
      <c r="E304" s="25" t="s">
        <v>120</v>
      </c>
      <c r="F304" s="25"/>
      <c r="G304" s="23"/>
    </row>
    <row r="305" spans="1:9" ht="30">
      <c r="A305" s="18"/>
      <c r="B305" s="37"/>
      <c r="C305" s="62" t="s">
        <v>3609</v>
      </c>
      <c r="D305" s="36">
        <v>2</v>
      </c>
      <c r="E305" s="25" t="s">
        <v>120</v>
      </c>
      <c r="F305" s="25"/>
      <c r="G305" s="23"/>
    </row>
    <row r="306" spans="1:9" ht="63">
      <c r="A306" s="18" t="s">
        <v>810</v>
      </c>
      <c r="B306" s="37" t="s">
        <v>809</v>
      </c>
      <c r="C306" s="35" t="s">
        <v>3608</v>
      </c>
      <c r="D306" s="23">
        <v>2</v>
      </c>
      <c r="E306" s="25" t="s">
        <v>156</v>
      </c>
      <c r="F306" s="24"/>
      <c r="G306" s="23"/>
    </row>
    <row r="307" spans="1:9" ht="40.15" customHeight="1">
      <c r="A307" s="320" t="s">
        <v>807</v>
      </c>
      <c r="B307" s="879" t="s">
        <v>806</v>
      </c>
      <c r="C307" s="880"/>
      <c r="D307" s="880"/>
      <c r="E307" s="880"/>
      <c r="F307" s="880"/>
      <c r="G307" s="881"/>
      <c r="H307" s="11">
        <f>SUM(D308)</f>
        <v>2</v>
      </c>
      <c r="I307" s="11">
        <f>COUNT(D308)*2</f>
        <v>2</v>
      </c>
    </row>
    <row r="308" spans="1:9" ht="75">
      <c r="A308" s="18" t="s">
        <v>805</v>
      </c>
      <c r="B308" s="66" t="s">
        <v>804</v>
      </c>
      <c r="C308" s="35" t="s">
        <v>803</v>
      </c>
      <c r="D308" s="23">
        <v>2</v>
      </c>
      <c r="E308" s="25" t="s">
        <v>106</v>
      </c>
      <c r="F308" s="16" t="s">
        <v>1602</v>
      </c>
      <c r="G308" s="23"/>
    </row>
    <row r="309" spans="1:9" ht="45" hidden="1">
      <c r="A309" s="20" t="s">
        <v>801</v>
      </c>
      <c r="B309" s="66" t="s">
        <v>800</v>
      </c>
      <c r="C309" s="24"/>
      <c r="D309" s="24"/>
      <c r="E309" s="25"/>
      <c r="F309" s="24"/>
      <c r="G309" s="24"/>
    </row>
    <row r="310" spans="1:9" ht="18.75">
      <c r="A310" s="111"/>
      <c r="B310" s="1021" t="s">
        <v>799</v>
      </c>
      <c r="C310" s="1021"/>
      <c r="D310" s="1021"/>
      <c r="E310" s="1021"/>
      <c r="F310" s="1021"/>
      <c r="G310" s="1021"/>
      <c r="H310" s="11">
        <f>H342+H371</f>
        <v>32</v>
      </c>
      <c r="I310" s="11">
        <f>I342+I371</f>
        <v>32</v>
      </c>
    </row>
    <row r="311" spans="1:9" ht="40.15" hidden="1" customHeight="1">
      <c r="A311" s="324" t="s">
        <v>798</v>
      </c>
      <c r="B311" s="737" t="s">
        <v>797</v>
      </c>
      <c r="C311" s="738"/>
      <c r="D311" s="738"/>
      <c r="E311" s="738"/>
      <c r="F311" s="738"/>
      <c r="G311" s="739"/>
    </row>
    <row r="312" spans="1:9" ht="47.25" hidden="1">
      <c r="A312" s="20" t="s">
        <v>796</v>
      </c>
      <c r="B312" s="28" t="s">
        <v>795</v>
      </c>
      <c r="C312" s="16"/>
      <c r="D312" s="24"/>
      <c r="E312" s="25"/>
      <c r="F312" s="24"/>
      <c r="G312" s="24"/>
    </row>
    <row r="313" spans="1:9" ht="31.5" hidden="1">
      <c r="A313" s="20" t="s">
        <v>788</v>
      </c>
      <c r="B313" s="28" t="s">
        <v>787</v>
      </c>
      <c r="C313" s="41"/>
      <c r="D313" s="24"/>
      <c r="E313" s="25"/>
      <c r="F313" s="24"/>
      <c r="G313" s="24"/>
    </row>
    <row r="314" spans="1:9" ht="31.5" hidden="1">
      <c r="A314" s="20" t="s">
        <v>778</v>
      </c>
      <c r="B314" s="28" t="s">
        <v>777</v>
      </c>
      <c r="C314" s="24"/>
      <c r="D314" s="24"/>
      <c r="E314" s="25"/>
      <c r="F314" s="24"/>
      <c r="G314" s="24"/>
    </row>
    <row r="315" spans="1:9" ht="63" hidden="1">
      <c r="A315" s="20" t="s">
        <v>774</v>
      </c>
      <c r="B315" s="28" t="s">
        <v>773</v>
      </c>
      <c r="C315" s="24"/>
      <c r="D315" s="24"/>
      <c r="E315" s="25"/>
      <c r="F315" s="24"/>
      <c r="G315" s="24"/>
    </row>
    <row r="316" spans="1:9" ht="40.15" hidden="1" customHeight="1">
      <c r="A316" s="324" t="s">
        <v>772</v>
      </c>
      <c r="B316" s="879" t="s">
        <v>771</v>
      </c>
      <c r="C316" s="880"/>
      <c r="D316" s="880"/>
      <c r="E316" s="880"/>
      <c r="F316" s="880"/>
      <c r="G316" s="881"/>
    </row>
    <row r="317" spans="1:9" ht="31.5" hidden="1">
      <c r="A317" s="20" t="s">
        <v>770</v>
      </c>
      <c r="B317" s="41" t="s">
        <v>769</v>
      </c>
      <c r="C317" s="24"/>
      <c r="D317" s="24"/>
      <c r="E317" s="25"/>
      <c r="F317" s="24"/>
      <c r="G317" s="24"/>
    </row>
    <row r="318" spans="1:9" ht="47.25" hidden="1">
      <c r="A318" s="20" t="s">
        <v>767</v>
      </c>
      <c r="B318" s="41" t="s">
        <v>766</v>
      </c>
      <c r="C318" s="24"/>
      <c r="D318" s="24"/>
      <c r="E318" s="25"/>
      <c r="F318" s="24"/>
      <c r="G318" s="24"/>
    </row>
    <row r="319" spans="1:9" ht="40.15" hidden="1" customHeight="1">
      <c r="A319" s="324" t="s">
        <v>764</v>
      </c>
      <c r="B319" s="879" t="s">
        <v>763</v>
      </c>
      <c r="C319" s="880"/>
      <c r="D319" s="880"/>
      <c r="E319" s="880"/>
      <c r="F319" s="880"/>
      <c r="G319" s="881"/>
    </row>
    <row r="320" spans="1:9" ht="63" hidden="1">
      <c r="A320" s="20" t="s">
        <v>762</v>
      </c>
      <c r="B320" s="41" t="s">
        <v>761</v>
      </c>
      <c r="C320" s="41"/>
      <c r="D320" s="24"/>
      <c r="E320" s="25"/>
      <c r="F320" s="24"/>
      <c r="G320" s="24"/>
    </row>
    <row r="321" spans="1:7" ht="75" hidden="1">
      <c r="A321" s="20" t="s">
        <v>758</v>
      </c>
      <c r="B321" s="16" t="s">
        <v>757</v>
      </c>
      <c r="C321" s="41"/>
      <c r="D321" s="24"/>
      <c r="E321" s="25"/>
      <c r="F321" s="24"/>
      <c r="G321" s="24"/>
    </row>
    <row r="322" spans="1:7" ht="31.5" hidden="1">
      <c r="A322" s="20" t="s">
        <v>749</v>
      </c>
      <c r="B322" s="41" t="s">
        <v>748</v>
      </c>
      <c r="C322" s="24"/>
      <c r="D322" s="24"/>
      <c r="E322" s="25"/>
      <c r="F322" s="24"/>
      <c r="G322" s="24"/>
    </row>
    <row r="323" spans="1:7" ht="47.25" hidden="1">
      <c r="A323" s="20" t="s">
        <v>747</v>
      </c>
      <c r="B323" s="41" t="s">
        <v>746</v>
      </c>
      <c r="C323" s="24"/>
      <c r="D323" s="24"/>
      <c r="E323" s="25"/>
      <c r="F323" s="24"/>
      <c r="G323" s="24"/>
    </row>
    <row r="324" spans="1:7" ht="40.15" hidden="1" customHeight="1">
      <c r="A324" s="324" t="s">
        <v>744</v>
      </c>
      <c r="B324" s="737" t="s">
        <v>743</v>
      </c>
      <c r="C324" s="738"/>
      <c r="D324" s="738"/>
      <c r="E324" s="738"/>
      <c r="F324" s="738"/>
      <c r="G324" s="739"/>
    </row>
    <row r="325" spans="1:7" ht="47.25" hidden="1">
      <c r="A325" s="20" t="s">
        <v>742</v>
      </c>
      <c r="B325" s="28" t="s">
        <v>741</v>
      </c>
      <c r="C325" s="24"/>
      <c r="D325" s="24"/>
      <c r="E325" s="25"/>
      <c r="F325" s="24"/>
      <c r="G325" s="24"/>
    </row>
    <row r="326" spans="1:7" ht="60" hidden="1">
      <c r="A326" s="20" t="s">
        <v>740</v>
      </c>
      <c r="B326" s="22" t="s">
        <v>739</v>
      </c>
      <c r="C326" s="41"/>
      <c r="D326" s="24"/>
      <c r="E326" s="25"/>
      <c r="F326" s="24"/>
      <c r="G326" s="24"/>
    </row>
    <row r="327" spans="1:7" ht="47.25" hidden="1">
      <c r="A327" s="20" t="s">
        <v>738</v>
      </c>
      <c r="B327" s="28" t="s">
        <v>737</v>
      </c>
      <c r="C327" s="24"/>
      <c r="D327" s="24"/>
      <c r="E327" s="25"/>
      <c r="F327" s="24"/>
      <c r="G327" s="24"/>
    </row>
    <row r="328" spans="1:7" ht="15.75" hidden="1">
      <c r="A328" s="20" t="s">
        <v>736</v>
      </c>
      <c r="B328" s="28" t="s">
        <v>735</v>
      </c>
      <c r="C328" s="24"/>
      <c r="D328" s="24"/>
      <c r="E328" s="25"/>
      <c r="F328" s="24"/>
      <c r="G328" s="24"/>
    </row>
    <row r="329" spans="1:7" ht="31.5" hidden="1">
      <c r="A329" s="20" t="s">
        <v>734</v>
      </c>
      <c r="B329" s="28" t="s">
        <v>733</v>
      </c>
      <c r="C329" s="24"/>
      <c r="D329" s="24"/>
      <c r="E329" s="25"/>
      <c r="F329" s="24"/>
      <c r="G329" s="24"/>
    </row>
    <row r="330" spans="1:7" ht="40.15" hidden="1" customHeight="1">
      <c r="A330" s="324" t="s">
        <v>732</v>
      </c>
      <c r="B330" s="737" t="s">
        <v>731</v>
      </c>
      <c r="C330" s="738"/>
      <c r="D330" s="738"/>
      <c r="E330" s="738"/>
      <c r="F330" s="738"/>
      <c r="G330" s="739"/>
    </row>
    <row r="331" spans="1:7" ht="30" hidden="1">
      <c r="A331" s="20" t="s">
        <v>730</v>
      </c>
      <c r="B331" s="22" t="s">
        <v>729</v>
      </c>
      <c r="C331" s="24"/>
      <c r="D331" s="24"/>
      <c r="E331" s="25"/>
      <c r="F331" s="24"/>
      <c r="G331" s="24"/>
    </row>
    <row r="332" spans="1:7" ht="45" hidden="1">
      <c r="A332" s="20" t="s">
        <v>728</v>
      </c>
      <c r="B332" s="22" t="s">
        <v>727</v>
      </c>
      <c r="C332" s="24"/>
      <c r="D332" s="24"/>
      <c r="E332" s="25"/>
      <c r="F332" s="24"/>
      <c r="G332" s="24"/>
    </row>
    <row r="333" spans="1:7" ht="40.15" hidden="1" customHeight="1">
      <c r="A333" s="324" t="s">
        <v>725</v>
      </c>
      <c r="B333" s="879" t="s">
        <v>724</v>
      </c>
      <c r="C333" s="880"/>
      <c r="D333" s="880"/>
      <c r="E333" s="880"/>
      <c r="F333" s="880"/>
      <c r="G333" s="881"/>
    </row>
    <row r="334" spans="1:7" ht="30" hidden="1">
      <c r="A334" s="20" t="s">
        <v>723</v>
      </c>
      <c r="B334" s="61" t="s">
        <v>722</v>
      </c>
      <c r="C334" s="41"/>
      <c r="D334" s="24"/>
      <c r="E334" s="25"/>
      <c r="F334" s="24"/>
      <c r="G334" s="24"/>
    </row>
    <row r="335" spans="1:7" ht="30" hidden="1">
      <c r="A335" s="20" t="s">
        <v>719</v>
      </c>
      <c r="B335" s="61" t="s">
        <v>718</v>
      </c>
      <c r="C335" s="24"/>
      <c r="D335" s="24"/>
      <c r="E335" s="25"/>
      <c r="F335" s="24"/>
      <c r="G335" s="24"/>
    </row>
    <row r="336" spans="1:7" ht="40.15" hidden="1" customHeight="1">
      <c r="A336" s="324" t="s">
        <v>713</v>
      </c>
      <c r="B336" s="737" t="s">
        <v>712</v>
      </c>
      <c r="C336" s="738"/>
      <c r="D336" s="738"/>
      <c r="E336" s="738"/>
      <c r="F336" s="738"/>
      <c r="G336" s="739"/>
    </row>
    <row r="337" spans="1:9" ht="47.25" hidden="1">
      <c r="A337" s="20" t="s">
        <v>711</v>
      </c>
      <c r="B337" s="30" t="s">
        <v>710</v>
      </c>
      <c r="C337" s="24"/>
      <c r="D337" s="24"/>
      <c r="E337" s="25"/>
      <c r="F337" s="24"/>
      <c r="G337" s="24"/>
    </row>
    <row r="338" spans="1:9" ht="31.5" hidden="1">
      <c r="A338" s="20" t="s">
        <v>709</v>
      </c>
      <c r="B338" s="30" t="s">
        <v>708</v>
      </c>
      <c r="C338" s="41"/>
      <c r="D338" s="24"/>
      <c r="E338" s="25"/>
      <c r="F338" s="24"/>
      <c r="G338" s="24"/>
    </row>
    <row r="339" spans="1:9" ht="47.25" hidden="1">
      <c r="A339" s="20" t="s">
        <v>705</v>
      </c>
      <c r="B339" s="30" t="s">
        <v>704</v>
      </c>
      <c r="C339" s="24"/>
      <c r="D339" s="24"/>
      <c r="E339" s="25"/>
      <c r="F339" s="24"/>
      <c r="G339" s="24"/>
    </row>
    <row r="340" spans="1:9" ht="31.5" hidden="1">
      <c r="A340" s="20" t="s">
        <v>696</v>
      </c>
      <c r="B340" s="30" t="s">
        <v>695</v>
      </c>
      <c r="C340" s="24"/>
      <c r="D340" s="24"/>
      <c r="E340" s="25"/>
      <c r="F340" s="24"/>
      <c r="G340" s="24"/>
    </row>
    <row r="341" spans="1:9" ht="31.5" hidden="1">
      <c r="A341" s="20" t="s">
        <v>694</v>
      </c>
      <c r="B341" s="30" t="s">
        <v>693</v>
      </c>
      <c r="C341" s="24"/>
      <c r="D341" s="24"/>
      <c r="E341" s="25"/>
      <c r="F341" s="24"/>
      <c r="G341" s="24"/>
    </row>
    <row r="342" spans="1:9" ht="40.15" customHeight="1">
      <c r="A342" s="322" t="s">
        <v>690</v>
      </c>
      <c r="B342" s="879" t="s">
        <v>689</v>
      </c>
      <c r="C342" s="880"/>
      <c r="D342" s="880"/>
      <c r="E342" s="880"/>
      <c r="F342" s="880"/>
      <c r="G342" s="881"/>
      <c r="H342" s="11">
        <f>SUM(D348:D370)</f>
        <v>28</v>
      </c>
      <c r="I342" s="11">
        <f>COUNT(D348:D370)*2</f>
        <v>28</v>
      </c>
    </row>
    <row r="343" spans="1:9" ht="47.25" hidden="1">
      <c r="A343" s="20" t="s">
        <v>688</v>
      </c>
      <c r="B343" s="28" t="s">
        <v>687</v>
      </c>
      <c r="C343" s="24"/>
      <c r="D343" s="24"/>
      <c r="E343" s="25"/>
      <c r="F343" s="24"/>
      <c r="G343" s="24"/>
    </row>
    <row r="344" spans="1:9" ht="47.25" hidden="1">
      <c r="A344" s="20" t="s">
        <v>685</v>
      </c>
      <c r="B344" s="28" t="s">
        <v>684</v>
      </c>
      <c r="C344" s="24"/>
      <c r="D344" s="24"/>
      <c r="E344" s="25"/>
      <c r="F344" s="24"/>
      <c r="G344" s="24"/>
    </row>
    <row r="345" spans="1:9" ht="31.5" hidden="1">
      <c r="A345" s="20" t="s">
        <v>682</v>
      </c>
      <c r="B345" s="28" t="s">
        <v>681</v>
      </c>
      <c r="C345" s="24"/>
      <c r="D345" s="24"/>
      <c r="E345" s="25"/>
      <c r="F345" s="24"/>
      <c r="G345" s="24"/>
    </row>
    <row r="346" spans="1:9" ht="31.5" hidden="1">
      <c r="A346" s="20" t="s">
        <v>680</v>
      </c>
      <c r="B346" s="32" t="s">
        <v>679</v>
      </c>
      <c r="C346" s="24"/>
      <c r="D346" s="24"/>
      <c r="E346" s="25"/>
      <c r="F346" s="24"/>
      <c r="G346" s="24"/>
    </row>
    <row r="347" spans="1:9" ht="31.5" hidden="1">
      <c r="A347" s="20" t="s">
        <v>677</v>
      </c>
      <c r="B347" s="30" t="s">
        <v>676</v>
      </c>
      <c r="C347" s="24"/>
      <c r="D347" s="24"/>
      <c r="E347" s="25"/>
      <c r="F347" s="24"/>
      <c r="G347" s="24"/>
    </row>
    <row r="348" spans="1:9" ht="31.5">
      <c r="A348" s="18" t="s">
        <v>674</v>
      </c>
      <c r="B348" s="30" t="s">
        <v>673</v>
      </c>
      <c r="C348" s="44" t="s">
        <v>670</v>
      </c>
      <c r="D348" s="247">
        <v>2</v>
      </c>
      <c r="E348" s="246" t="s">
        <v>49</v>
      </c>
      <c r="F348" s="245"/>
      <c r="G348" s="247"/>
    </row>
    <row r="349" spans="1:9" ht="30">
      <c r="A349" s="18"/>
      <c r="B349" s="30"/>
      <c r="C349" s="44" t="s">
        <v>3607</v>
      </c>
      <c r="D349" s="247">
        <v>2</v>
      </c>
      <c r="E349" s="246" t="s">
        <v>49</v>
      </c>
      <c r="F349" s="245"/>
      <c r="G349" s="247"/>
    </row>
    <row r="350" spans="1:9" ht="30">
      <c r="A350" s="18"/>
      <c r="B350" s="30"/>
      <c r="C350" s="44" t="s">
        <v>3606</v>
      </c>
      <c r="D350" s="247">
        <v>2</v>
      </c>
      <c r="E350" s="246" t="s">
        <v>49</v>
      </c>
      <c r="F350" s="245"/>
      <c r="G350" s="247"/>
    </row>
    <row r="351" spans="1:9" ht="60">
      <c r="A351" s="18" t="s">
        <v>669</v>
      </c>
      <c r="B351" s="30" t="s">
        <v>668</v>
      </c>
      <c r="C351" s="35" t="s">
        <v>3605</v>
      </c>
      <c r="D351" s="247">
        <v>2</v>
      </c>
      <c r="E351" s="246" t="s">
        <v>49</v>
      </c>
      <c r="F351" s="245"/>
      <c r="G351" s="247"/>
    </row>
    <row r="352" spans="1:9" ht="45">
      <c r="A352" s="18"/>
      <c r="B352" s="30"/>
      <c r="C352" s="35" t="s">
        <v>3604</v>
      </c>
      <c r="D352" s="247">
        <v>2</v>
      </c>
      <c r="E352" s="246" t="s">
        <v>49</v>
      </c>
      <c r="F352" s="35" t="s">
        <v>3603</v>
      </c>
      <c r="G352" s="247"/>
    </row>
    <row r="353" spans="1:7" ht="45">
      <c r="A353" s="18"/>
      <c r="B353" s="30"/>
      <c r="C353" s="35" t="s">
        <v>3602</v>
      </c>
      <c r="D353" s="247">
        <v>2</v>
      </c>
      <c r="E353" s="246" t="s">
        <v>49</v>
      </c>
      <c r="F353" s="35" t="s">
        <v>3601</v>
      </c>
      <c r="G353" s="247"/>
    </row>
    <row r="354" spans="1:7" ht="60">
      <c r="A354" s="18"/>
      <c r="B354" s="30"/>
      <c r="C354" s="35" t="s">
        <v>3600</v>
      </c>
      <c r="D354" s="247">
        <v>2</v>
      </c>
      <c r="E354" s="246" t="s">
        <v>49</v>
      </c>
      <c r="F354" s="35" t="s">
        <v>3599</v>
      </c>
      <c r="G354" s="247"/>
    </row>
    <row r="355" spans="1:7" ht="60">
      <c r="A355" s="18"/>
      <c r="B355" s="30"/>
      <c r="C355" s="35" t="s">
        <v>3598</v>
      </c>
      <c r="D355" s="247">
        <v>2</v>
      </c>
      <c r="E355" s="246" t="s">
        <v>49</v>
      </c>
      <c r="F355" s="35" t="s">
        <v>3597</v>
      </c>
      <c r="G355" s="247"/>
    </row>
    <row r="356" spans="1:7" ht="45">
      <c r="A356" s="18"/>
      <c r="B356" s="30"/>
      <c r="C356" s="35" t="s">
        <v>3596</v>
      </c>
      <c r="D356" s="247">
        <v>2</v>
      </c>
      <c r="E356" s="246" t="s">
        <v>49</v>
      </c>
      <c r="F356" s="245"/>
      <c r="G356" s="247"/>
    </row>
    <row r="357" spans="1:7" ht="60">
      <c r="A357" s="18"/>
      <c r="B357" s="30"/>
      <c r="C357" s="35" t="s">
        <v>3595</v>
      </c>
      <c r="D357" s="247">
        <v>2</v>
      </c>
      <c r="E357" s="246" t="s">
        <v>49</v>
      </c>
      <c r="F357" s="35" t="s">
        <v>3594</v>
      </c>
      <c r="G357" s="247"/>
    </row>
    <row r="358" spans="1:7" ht="45">
      <c r="A358" s="18"/>
      <c r="B358" s="30"/>
      <c r="C358" s="35" t="s">
        <v>3593</v>
      </c>
      <c r="D358" s="247">
        <v>2</v>
      </c>
      <c r="E358" s="246" t="s">
        <v>49</v>
      </c>
      <c r="F358" s="245"/>
      <c r="G358" s="247"/>
    </row>
    <row r="359" spans="1:7" ht="45">
      <c r="A359" s="18"/>
      <c r="B359" s="30"/>
      <c r="C359" s="35" t="s">
        <v>3592</v>
      </c>
      <c r="D359" s="247">
        <v>2</v>
      </c>
      <c r="E359" s="246" t="s">
        <v>120</v>
      </c>
      <c r="F359" s="245"/>
      <c r="G359" s="247"/>
    </row>
    <row r="360" spans="1:7" ht="60">
      <c r="A360" s="18"/>
      <c r="B360" s="30"/>
      <c r="C360" s="35" t="s">
        <v>3591</v>
      </c>
      <c r="D360" s="247">
        <v>2</v>
      </c>
      <c r="E360" s="246" t="s">
        <v>120</v>
      </c>
      <c r="F360" s="35" t="s">
        <v>3590</v>
      </c>
      <c r="G360" s="247"/>
    </row>
    <row r="361" spans="1:7" ht="30">
      <c r="A361" s="18"/>
      <c r="B361" s="30"/>
      <c r="C361" s="35" t="s">
        <v>3589</v>
      </c>
      <c r="D361" s="247">
        <v>2</v>
      </c>
      <c r="E361" s="246" t="s">
        <v>120</v>
      </c>
      <c r="F361" s="35" t="s">
        <v>3588</v>
      </c>
      <c r="G361" s="247"/>
    </row>
    <row r="362" spans="1:7" ht="40.15" hidden="1" customHeight="1">
      <c r="A362" s="324" t="s">
        <v>666</v>
      </c>
      <c r="B362" s="737" t="s">
        <v>665</v>
      </c>
      <c r="C362" s="738"/>
      <c r="D362" s="738"/>
      <c r="E362" s="738"/>
      <c r="F362" s="738"/>
      <c r="G362" s="739"/>
    </row>
    <row r="363" spans="1:7" ht="31.5" hidden="1">
      <c r="A363" s="20" t="s">
        <v>664</v>
      </c>
      <c r="B363" s="28" t="s">
        <v>663</v>
      </c>
      <c r="C363" s="24"/>
      <c r="D363" s="24"/>
      <c r="E363" s="25"/>
      <c r="F363" s="24"/>
      <c r="G363" s="24"/>
    </row>
    <row r="364" spans="1:7" ht="47.25" hidden="1">
      <c r="A364" s="20" t="s">
        <v>662</v>
      </c>
      <c r="B364" s="28" t="s">
        <v>661</v>
      </c>
      <c r="C364" s="24"/>
      <c r="D364" s="24"/>
      <c r="E364" s="25"/>
      <c r="F364" s="24"/>
      <c r="G364" s="24"/>
    </row>
    <row r="365" spans="1:7" ht="47.25" hidden="1">
      <c r="A365" s="20" t="s">
        <v>660</v>
      </c>
      <c r="B365" s="28" t="s">
        <v>659</v>
      </c>
      <c r="C365" s="24"/>
      <c r="D365" s="24"/>
      <c r="E365" s="25"/>
      <c r="F365" s="24"/>
      <c r="G365" s="24"/>
    </row>
    <row r="366" spans="1:7" ht="63" hidden="1">
      <c r="A366" s="20" t="s">
        <v>658</v>
      </c>
      <c r="B366" s="28" t="s">
        <v>657</v>
      </c>
      <c r="C366" s="24"/>
      <c r="D366" s="24"/>
      <c r="E366" s="25"/>
      <c r="F366" s="24"/>
      <c r="G366" s="24"/>
    </row>
    <row r="367" spans="1:7" ht="40.15" hidden="1" customHeight="1">
      <c r="A367" s="324" t="s">
        <v>656</v>
      </c>
      <c r="B367" s="879" t="s">
        <v>655</v>
      </c>
      <c r="C367" s="880"/>
      <c r="D367" s="880"/>
      <c r="E367" s="880"/>
      <c r="F367" s="880"/>
      <c r="G367" s="881"/>
    </row>
    <row r="368" spans="1:7" ht="60" hidden="1">
      <c r="A368" s="20" t="s">
        <v>654</v>
      </c>
      <c r="B368" s="16" t="s">
        <v>653</v>
      </c>
      <c r="C368" s="24"/>
      <c r="D368" s="24"/>
      <c r="E368" s="25"/>
      <c r="F368" s="24"/>
      <c r="G368" s="24"/>
    </row>
    <row r="369" spans="1:9" ht="45" hidden="1">
      <c r="A369" s="20" t="s">
        <v>652</v>
      </c>
      <c r="B369" s="16" t="s">
        <v>651</v>
      </c>
      <c r="C369" s="24"/>
      <c r="D369" s="24"/>
      <c r="E369" s="25"/>
      <c r="F369" s="24"/>
      <c r="G369" s="24"/>
    </row>
    <row r="370" spans="1:9" ht="78.75" hidden="1">
      <c r="A370" s="20" t="s">
        <v>650</v>
      </c>
      <c r="B370" s="41" t="s">
        <v>1558</v>
      </c>
      <c r="C370" s="24"/>
      <c r="D370" s="24"/>
      <c r="E370" s="25"/>
      <c r="F370" s="24"/>
      <c r="G370" s="24"/>
    </row>
    <row r="371" spans="1:9" ht="40.15" customHeight="1">
      <c r="A371" s="320" t="s">
        <v>648</v>
      </c>
      <c r="B371" s="737" t="s">
        <v>647</v>
      </c>
      <c r="C371" s="738"/>
      <c r="D371" s="738"/>
      <c r="E371" s="738"/>
      <c r="F371" s="738"/>
      <c r="G371" s="739"/>
      <c r="H371" s="11">
        <f>SUM(D374:D375)</f>
        <v>4</v>
      </c>
      <c r="I371" s="11">
        <f>COUNT(D374:D375)*2</f>
        <v>4</v>
      </c>
    </row>
    <row r="372" spans="1:9" ht="31.5" hidden="1">
      <c r="A372" s="20" t="s">
        <v>646</v>
      </c>
      <c r="B372" s="28" t="s">
        <v>645</v>
      </c>
      <c r="C372" s="24"/>
      <c r="D372" s="24"/>
      <c r="E372" s="25"/>
      <c r="F372" s="24"/>
      <c r="G372" s="24"/>
    </row>
    <row r="373" spans="1:9" ht="31.5" hidden="1">
      <c r="A373" s="20" t="s">
        <v>644</v>
      </c>
      <c r="B373" s="28" t="s">
        <v>643</v>
      </c>
      <c r="C373" s="24"/>
      <c r="D373" s="24"/>
      <c r="E373" s="25"/>
      <c r="F373" s="24"/>
      <c r="G373" s="24"/>
    </row>
    <row r="374" spans="1:9" ht="31.5">
      <c r="A374" s="18" t="s">
        <v>642</v>
      </c>
      <c r="B374" s="28" t="s">
        <v>641</v>
      </c>
      <c r="C374" s="22" t="s">
        <v>640</v>
      </c>
      <c r="D374" s="23">
        <v>2</v>
      </c>
      <c r="E374" s="9" t="s">
        <v>106</v>
      </c>
      <c r="F374" s="24"/>
      <c r="G374" s="23"/>
    </row>
    <row r="375" spans="1:9" ht="30">
      <c r="A375" s="18"/>
      <c r="B375" s="28"/>
      <c r="C375" s="22" t="s">
        <v>639</v>
      </c>
      <c r="D375" s="23">
        <v>2</v>
      </c>
      <c r="E375" s="25" t="s">
        <v>106</v>
      </c>
      <c r="F375" s="24"/>
      <c r="G375" s="23"/>
    </row>
    <row r="376" spans="1:9" ht="78.75" hidden="1">
      <c r="A376" s="20" t="s">
        <v>638</v>
      </c>
      <c r="B376" s="32" t="s">
        <v>637</v>
      </c>
      <c r="C376" s="24"/>
      <c r="D376" s="24"/>
      <c r="E376" s="25"/>
      <c r="F376" s="24"/>
      <c r="G376" s="24"/>
    </row>
    <row r="377" spans="1:9" ht="31.5" hidden="1">
      <c r="A377" s="20" t="s">
        <v>636</v>
      </c>
      <c r="B377" s="28" t="s">
        <v>635</v>
      </c>
      <c r="C377" s="24"/>
      <c r="D377" s="24"/>
      <c r="E377" s="25"/>
      <c r="F377" s="24"/>
      <c r="G377" s="24"/>
    </row>
    <row r="378" spans="1:9" ht="40.15" hidden="1" customHeight="1">
      <c r="A378" s="324" t="s">
        <v>634</v>
      </c>
      <c r="B378" s="879" t="s">
        <v>633</v>
      </c>
      <c r="C378" s="880"/>
      <c r="D378" s="880"/>
      <c r="E378" s="880"/>
      <c r="F378" s="880"/>
      <c r="G378" s="881"/>
    </row>
    <row r="379" spans="1:9" ht="47.25" hidden="1">
      <c r="A379" s="20" t="s">
        <v>632</v>
      </c>
      <c r="B379" s="41" t="s">
        <v>631</v>
      </c>
      <c r="C379" s="24"/>
      <c r="D379" s="24"/>
      <c r="E379" s="25"/>
      <c r="F379" s="24"/>
      <c r="G379" s="24"/>
    </row>
    <row r="380" spans="1:9" ht="31.5" hidden="1">
      <c r="A380" s="20" t="s">
        <v>629</v>
      </c>
      <c r="B380" s="41" t="s">
        <v>628</v>
      </c>
      <c r="C380" s="24"/>
      <c r="D380" s="24"/>
      <c r="E380" s="25"/>
      <c r="F380" s="24"/>
      <c r="G380" s="24"/>
    </row>
    <row r="381" spans="1:9" ht="47.25" hidden="1">
      <c r="A381" s="20" t="s">
        <v>627</v>
      </c>
      <c r="B381" s="41" t="s">
        <v>626</v>
      </c>
      <c r="C381" s="24"/>
      <c r="D381" s="24"/>
      <c r="E381" s="25"/>
      <c r="F381" s="24"/>
      <c r="G381" s="24"/>
    </row>
    <row r="382" spans="1:9" ht="40.15" hidden="1" customHeight="1">
      <c r="A382" s="324" t="s">
        <v>624</v>
      </c>
      <c r="B382" s="879" t="s">
        <v>623</v>
      </c>
      <c r="C382" s="880"/>
      <c r="D382" s="880"/>
      <c r="E382" s="880"/>
      <c r="F382" s="880"/>
      <c r="G382" s="881"/>
    </row>
    <row r="383" spans="1:9" ht="47.25" hidden="1">
      <c r="A383" s="20" t="s">
        <v>622</v>
      </c>
      <c r="B383" s="41" t="s">
        <v>621</v>
      </c>
      <c r="C383" s="24"/>
      <c r="D383" s="24"/>
      <c r="E383" s="25"/>
      <c r="F383" s="24"/>
      <c r="G383" s="24"/>
    </row>
    <row r="384" spans="1:9" ht="31.5" hidden="1">
      <c r="A384" s="20" t="s">
        <v>620</v>
      </c>
      <c r="B384" s="41" t="s">
        <v>619</v>
      </c>
      <c r="C384" s="24"/>
      <c r="D384" s="24"/>
      <c r="E384" s="25"/>
      <c r="F384" s="24"/>
      <c r="G384" s="24"/>
    </row>
    <row r="385" spans="1:7" ht="31.5" hidden="1">
      <c r="A385" s="20" t="s">
        <v>618</v>
      </c>
      <c r="B385" s="41" t="s">
        <v>617</v>
      </c>
      <c r="C385" s="24"/>
      <c r="D385" s="24"/>
      <c r="E385" s="25"/>
      <c r="F385" s="24"/>
      <c r="G385" s="24"/>
    </row>
    <row r="386" spans="1:7" ht="47.25" hidden="1">
      <c r="A386" s="20" t="s">
        <v>616</v>
      </c>
      <c r="B386" s="41" t="s">
        <v>615</v>
      </c>
      <c r="C386" s="24"/>
      <c r="D386" s="24"/>
      <c r="E386" s="25"/>
      <c r="F386" s="24"/>
      <c r="G386" s="24"/>
    </row>
    <row r="387" spans="1:7" ht="47.25" hidden="1">
      <c r="A387" s="20" t="s">
        <v>614</v>
      </c>
      <c r="B387" s="41" t="s">
        <v>613</v>
      </c>
      <c r="C387" s="24"/>
      <c r="D387" s="24"/>
      <c r="E387" s="25"/>
      <c r="F387" s="24"/>
      <c r="G387" s="24"/>
    </row>
    <row r="388" spans="1:7" ht="31.5" hidden="1">
      <c r="A388" s="20" t="s">
        <v>612</v>
      </c>
      <c r="B388" s="41" t="s">
        <v>611</v>
      </c>
      <c r="C388" s="24"/>
      <c r="D388" s="24"/>
      <c r="E388" s="25"/>
      <c r="F388" s="24"/>
      <c r="G388" s="24"/>
    </row>
    <row r="389" spans="1:7" ht="31.5" hidden="1">
      <c r="A389" s="20" t="s">
        <v>610</v>
      </c>
      <c r="B389" s="41" t="s">
        <v>609</v>
      </c>
      <c r="C389" s="24"/>
      <c r="D389" s="24"/>
      <c r="E389" s="25"/>
      <c r="F389" s="24"/>
      <c r="G389" s="24"/>
    </row>
    <row r="390" spans="1:7" ht="31.5" hidden="1">
      <c r="A390" s="20" t="s">
        <v>608</v>
      </c>
      <c r="B390" s="30" t="s">
        <v>607</v>
      </c>
      <c r="C390" s="24"/>
      <c r="D390" s="24"/>
      <c r="E390" s="25"/>
      <c r="F390" s="24"/>
      <c r="G390" s="24"/>
    </row>
    <row r="391" spans="1:7" ht="31.5" hidden="1">
      <c r="A391" s="20" t="s">
        <v>606</v>
      </c>
      <c r="B391" s="30" t="s">
        <v>605</v>
      </c>
      <c r="C391" s="24"/>
      <c r="D391" s="24"/>
      <c r="E391" s="25"/>
      <c r="F391" s="24"/>
      <c r="G391" s="24"/>
    </row>
    <row r="392" spans="1:7" ht="47.25" hidden="1">
      <c r="A392" s="20" t="s">
        <v>604</v>
      </c>
      <c r="B392" s="30" t="s">
        <v>603</v>
      </c>
      <c r="C392" s="24"/>
      <c r="D392" s="24"/>
      <c r="E392" s="25"/>
      <c r="F392" s="24"/>
      <c r="G392" s="24"/>
    </row>
    <row r="393" spans="1:7" ht="40.15" hidden="1" customHeight="1">
      <c r="A393" s="324" t="s">
        <v>602</v>
      </c>
      <c r="B393" s="879" t="s">
        <v>601</v>
      </c>
      <c r="C393" s="880"/>
      <c r="D393" s="880"/>
      <c r="E393" s="880"/>
      <c r="F393" s="880"/>
      <c r="G393" s="881"/>
    </row>
    <row r="394" spans="1:7" ht="47.25" hidden="1">
      <c r="A394" s="20" t="s">
        <v>600</v>
      </c>
      <c r="B394" s="41" t="s">
        <v>599</v>
      </c>
      <c r="C394" s="24"/>
      <c r="D394" s="24"/>
      <c r="E394" s="25"/>
      <c r="F394" s="24"/>
      <c r="G394" s="24"/>
    </row>
    <row r="395" spans="1:7" ht="47.25" hidden="1">
      <c r="A395" s="20" t="s">
        <v>598</v>
      </c>
      <c r="B395" s="41" t="s">
        <v>597</v>
      </c>
      <c r="C395" s="24"/>
      <c r="D395" s="24"/>
      <c r="E395" s="25"/>
      <c r="F395" s="24"/>
      <c r="G395" s="24"/>
    </row>
    <row r="396" spans="1:7" ht="47.25" hidden="1">
      <c r="A396" s="20" t="s">
        <v>596</v>
      </c>
      <c r="B396" s="41" t="s">
        <v>595</v>
      </c>
      <c r="C396" s="24"/>
      <c r="D396" s="24"/>
      <c r="E396" s="25"/>
      <c r="F396" s="24"/>
      <c r="G396" s="24"/>
    </row>
    <row r="397" spans="1:7" ht="40.15" hidden="1" customHeight="1">
      <c r="A397" s="324" t="s">
        <v>594</v>
      </c>
      <c r="B397" s="879" t="s">
        <v>593</v>
      </c>
      <c r="C397" s="880"/>
      <c r="D397" s="880"/>
      <c r="E397" s="880"/>
      <c r="F397" s="880"/>
      <c r="G397" s="881"/>
    </row>
    <row r="398" spans="1:7" ht="31.5" hidden="1">
      <c r="A398" s="20" t="s">
        <v>592</v>
      </c>
      <c r="B398" s="41" t="s">
        <v>591</v>
      </c>
      <c r="C398" s="24"/>
      <c r="D398" s="24"/>
      <c r="E398" s="25"/>
      <c r="F398" s="24"/>
      <c r="G398" s="24"/>
    </row>
    <row r="399" spans="1:7" ht="31.5" hidden="1">
      <c r="A399" s="20" t="s">
        <v>590</v>
      </c>
      <c r="B399" s="41" t="s">
        <v>589</v>
      </c>
      <c r="C399" s="24"/>
      <c r="D399" s="24"/>
      <c r="E399" s="25"/>
      <c r="F399" s="24"/>
      <c r="G399" s="24"/>
    </row>
    <row r="400" spans="1:7" ht="31.5" hidden="1">
      <c r="A400" s="20" t="s">
        <v>588</v>
      </c>
      <c r="B400" s="37" t="s">
        <v>587</v>
      </c>
      <c r="C400" s="24"/>
      <c r="D400" s="24"/>
      <c r="E400" s="25"/>
      <c r="F400" s="24"/>
      <c r="G400" s="24"/>
    </row>
    <row r="401" spans="1:7" ht="47.25" hidden="1">
      <c r="A401" s="20" t="s">
        <v>586</v>
      </c>
      <c r="B401" s="41" t="s">
        <v>585</v>
      </c>
      <c r="C401" s="24"/>
      <c r="D401" s="24"/>
      <c r="E401" s="25"/>
      <c r="F401" s="24"/>
      <c r="G401" s="24"/>
    </row>
    <row r="402" spans="1:7" ht="40.15" hidden="1" customHeight="1">
      <c r="A402" s="324" t="s">
        <v>584</v>
      </c>
      <c r="B402" s="737" t="s">
        <v>583</v>
      </c>
      <c r="C402" s="738"/>
      <c r="D402" s="738"/>
      <c r="E402" s="738"/>
      <c r="F402" s="738"/>
      <c r="G402" s="739"/>
    </row>
    <row r="403" spans="1:7" ht="47.25" hidden="1">
      <c r="A403" s="20" t="s">
        <v>582</v>
      </c>
      <c r="B403" s="28" t="s">
        <v>581</v>
      </c>
      <c r="C403" s="41"/>
      <c r="D403" s="24"/>
      <c r="E403" s="25"/>
      <c r="F403" s="24"/>
      <c r="G403" s="24"/>
    </row>
    <row r="404" spans="1:7" ht="47.25" hidden="1">
      <c r="A404" s="20" t="s">
        <v>580</v>
      </c>
      <c r="B404" s="28" t="s">
        <v>579</v>
      </c>
      <c r="C404" s="24"/>
      <c r="D404" s="24"/>
      <c r="E404" s="25"/>
      <c r="F404" s="24"/>
      <c r="G404" s="24"/>
    </row>
    <row r="405" spans="1:7" ht="30" hidden="1">
      <c r="A405" s="20" t="s">
        <v>578</v>
      </c>
      <c r="B405" s="22" t="s">
        <v>577</v>
      </c>
      <c r="C405" s="24"/>
      <c r="D405" s="24"/>
      <c r="E405" s="25"/>
      <c r="F405" s="24"/>
      <c r="G405" s="24"/>
    </row>
    <row r="406" spans="1:7" ht="78.75" hidden="1">
      <c r="A406" s="20" t="s">
        <v>576</v>
      </c>
      <c r="B406" s="28" t="s">
        <v>575</v>
      </c>
      <c r="C406" s="24"/>
      <c r="D406" s="24"/>
      <c r="E406" s="25"/>
      <c r="F406" s="24"/>
      <c r="G406" s="24"/>
    </row>
    <row r="407" spans="1:7" ht="40.15" hidden="1" customHeight="1">
      <c r="A407" s="324" t="s">
        <v>573</v>
      </c>
      <c r="B407" s="879" t="s">
        <v>572</v>
      </c>
      <c r="C407" s="880"/>
      <c r="D407" s="880"/>
      <c r="E407" s="880"/>
      <c r="F407" s="880"/>
      <c r="G407" s="881"/>
    </row>
    <row r="408" spans="1:7" ht="47.25" hidden="1">
      <c r="A408" s="20" t="s">
        <v>571</v>
      </c>
      <c r="B408" s="41" t="s">
        <v>570</v>
      </c>
      <c r="C408" s="41"/>
      <c r="D408" s="24"/>
      <c r="E408" s="25"/>
      <c r="F408" s="24"/>
      <c r="G408" s="24"/>
    </row>
    <row r="409" spans="1:7" ht="78.75" hidden="1">
      <c r="A409" s="20" t="s">
        <v>565</v>
      </c>
      <c r="B409" s="41" t="s">
        <v>564</v>
      </c>
      <c r="C409" s="24"/>
      <c r="D409" s="24"/>
      <c r="E409" s="25"/>
      <c r="F409" s="24"/>
      <c r="G409" s="24"/>
    </row>
    <row r="410" spans="1:7" ht="63" hidden="1">
      <c r="A410" s="20" t="s">
        <v>551</v>
      </c>
      <c r="B410" s="41" t="s">
        <v>550</v>
      </c>
      <c r="C410" s="24"/>
      <c r="D410" s="24"/>
      <c r="E410" s="25"/>
      <c r="F410" s="24"/>
      <c r="G410" s="24"/>
    </row>
    <row r="411" spans="1:7" ht="78.75" hidden="1">
      <c r="A411" s="20" t="s">
        <v>547</v>
      </c>
      <c r="B411" s="41" t="s">
        <v>546</v>
      </c>
      <c r="C411" s="24"/>
      <c r="D411" s="24"/>
      <c r="E411" s="25"/>
      <c r="F411" s="24"/>
      <c r="G411" s="24"/>
    </row>
    <row r="412" spans="1:7" ht="63" hidden="1">
      <c r="A412" s="20" t="s">
        <v>544</v>
      </c>
      <c r="B412" s="41" t="s">
        <v>543</v>
      </c>
      <c r="C412" s="24"/>
      <c r="D412" s="24"/>
      <c r="E412" s="25"/>
      <c r="F412" s="24"/>
      <c r="G412" s="24"/>
    </row>
    <row r="413" spans="1:7" ht="45" hidden="1">
      <c r="A413" s="20" t="s">
        <v>540</v>
      </c>
      <c r="B413" s="16" t="s">
        <v>539</v>
      </c>
      <c r="C413" s="24"/>
      <c r="D413" s="24"/>
      <c r="E413" s="25"/>
      <c r="F413" s="24"/>
      <c r="G413" s="24"/>
    </row>
    <row r="414" spans="1:7" ht="40.15" hidden="1" customHeight="1">
      <c r="A414" s="324" t="s">
        <v>530</v>
      </c>
      <c r="B414" s="879" t="s">
        <v>529</v>
      </c>
      <c r="C414" s="880"/>
      <c r="D414" s="880"/>
      <c r="E414" s="880"/>
      <c r="F414" s="880"/>
      <c r="G414" s="881"/>
    </row>
    <row r="415" spans="1:7" ht="94.5" hidden="1">
      <c r="A415" s="20" t="s">
        <v>528</v>
      </c>
      <c r="B415" s="41" t="s">
        <v>527</v>
      </c>
      <c r="C415" s="24"/>
      <c r="D415" s="24"/>
      <c r="E415" s="25"/>
      <c r="F415" s="24"/>
      <c r="G415" s="24"/>
    </row>
    <row r="416" spans="1:7" ht="63" hidden="1">
      <c r="A416" s="20" t="s">
        <v>526</v>
      </c>
      <c r="B416" s="41" t="s">
        <v>525</v>
      </c>
      <c r="C416" s="24"/>
      <c r="D416" s="24"/>
      <c r="E416" s="25"/>
      <c r="F416" s="24"/>
      <c r="G416" s="24"/>
    </row>
    <row r="417" spans="1:7" ht="63" hidden="1">
      <c r="A417" s="20" t="s">
        <v>524</v>
      </c>
      <c r="B417" s="41" t="s">
        <v>523</v>
      </c>
      <c r="C417" s="24"/>
      <c r="D417" s="24"/>
      <c r="E417" s="25"/>
      <c r="F417" s="24"/>
      <c r="G417" s="24"/>
    </row>
    <row r="418" spans="1:7" ht="47.25" hidden="1">
      <c r="A418" s="20" t="s">
        <v>522</v>
      </c>
      <c r="B418" s="41" t="s">
        <v>521</v>
      </c>
      <c r="C418" s="24"/>
      <c r="D418" s="24"/>
      <c r="E418" s="25"/>
      <c r="F418" s="24"/>
      <c r="G418" s="24"/>
    </row>
    <row r="419" spans="1:7" ht="40.15" hidden="1" customHeight="1">
      <c r="A419" s="324" t="s">
        <v>520</v>
      </c>
      <c r="B419" s="879" t="s">
        <v>519</v>
      </c>
      <c r="C419" s="880"/>
      <c r="D419" s="880"/>
      <c r="E419" s="880"/>
      <c r="F419" s="880"/>
      <c r="G419" s="881"/>
    </row>
    <row r="420" spans="1:7" ht="31.5" hidden="1">
      <c r="A420" s="20" t="s">
        <v>518</v>
      </c>
      <c r="B420" s="41" t="s">
        <v>517</v>
      </c>
      <c r="C420" s="24"/>
      <c r="D420" s="24"/>
      <c r="E420" s="25"/>
      <c r="F420" s="24"/>
      <c r="G420" s="24"/>
    </row>
    <row r="421" spans="1:7" ht="47.25" hidden="1">
      <c r="A421" s="20" t="s">
        <v>516</v>
      </c>
      <c r="B421" s="41" t="s">
        <v>515</v>
      </c>
      <c r="C421" s="24"/>
      <c r="D421" s="24"/>
      <c r="E421" s="25"/>
      <c r="F421" s="24"/>
      <c r="G421" s="24"/>
    </row>
    <row r="422" spans="1:7" ht="47.25" hidden="1">
      <c r="A422" s="20" t="s">
        <v>514</v>
      </c>
      <c r="B422" s="41" t="s">
        <v>513</v>
      </c>
      <c r="C422" s="24"/>
      <c r="D422" s="24"/>
      <c r="E422" s="25"/>
      <c r="F422" s="24"/>
      <c r="G422" s="24"/>
    </row>
    <row r="423" spans="1:7" ht="31.5" hidden="1">
      <c r="A423" s="20" t="s">
        <v>512</v>
      </c>
      <c r="B423" s="41" t="s">
        <v>511</v>
      </c>
      <c r="C423" s="24"/>
      <c r="D423" s="24"/>
      <c r="E423" s="25"/>
      <c r="F423" s="24"/>
      <c r="G423" s="24"/>
    </row>
    <row r="424" spans="1:7" ht="47.25" hidden="1">
      <c r="A424" s="20" t="s">
        <v>510</v>
      </c>
      <c r="B424" s="41" t="s">
        <v>509</v>
      </c>
      <c r="C424" s="24"/>
      <c r="D424" s="24"/>
      <c r="E424" s="25"/>
      <c r="F424" s="24"/>
      <c r="G424" s="24"/>
    </row>
    <row r="425" spans="1:7" ht="40.15" hidden="1" customHeight="1">
      <c r="A425" s="324" t="s">
        <v>508</v>
      </c>
      <c r="B425" s="737" t="s">
        <v>507</v>
      </c>
      <c r="C425" s="738"/>
      <c r="D425" s="738"/>
      <c r="E425" s="738"/>
      <c r="F425" s="738"/>
      <c r="G425" s="739"/>
    </row>
    <row r="426" spans="1:7" ht="47.25" hidden="1">
      <c r="A426" s="20" t="s">
        <v>506</v>
      </c>
      <c r="B426" s="30" t="s">
        <v>505</v>
      </c>
      <c r="C426" s="24"/>
      <c r="D426" s="24"/>
      <c r="E426" s="25"/>
      <c r="F426" s="24"/>
      <c r="G426" s="24"/>
    </row>
    <row r="427" spans="1:7" ht="60" hidden="1">
      <c r="A427" s="20" t="s">
        <v>479</v>
      </c>
      <c r="B427" s="22" t="s">
        <v>478</v>
      </c>
      <c r="C427" s="24"/>
      <c r="D427" s="24"/>
      <c r="E427" s="25"/>
      <c r="F427" s="24"/>
      <c r="G427" s="24"/>
    </row>
    <row r="428" spans="1:7" ht="63" hidden="1">
      <c r="A428" s="20" t="s">
        <v>477</v>
      </c>
      <c r="B428" s="30" t="s">
        <v>476</v>
      </c>
      <c r="C428" s="24"/>
      <c r="D428" s="24"/>
      <c r="E428" s="25"/>
      <c r="F428" s="24"/>
      <c r="G428" s="24"/>
    </row>
    <row r="429" spans="1:7" ht="47.25" hidden="1">
      <c r="A429" s="20" t="s">
        <v>475</v>
      </c>
      <c r="B429" s="30" t="s">
        <v>474</v>
      </c>
      <c r="C429" s="24"/>
      <c r="D429" s="24"/>
      <c r="E429" s="25"/>
      <c r="F429" s="24"/>
      <c r="G429" s="24"/>
    </row>
    <row r="430" spans="1:7" ht="78.75" hidden="1">
      <c r="A430" s="20" t="s">
        <v>473</v>
      </c>
      <c r="B430" s="30" t="s">
        <v>472</v>
      </c>
      <c r="C430" s="24"/>
      <c r="D430" s="24"/>
      <c r="E430" s="25"/>
      <c r="F430" s="24"/>
      <c r="G430" s="24"/>
    </row>
    <row r="431" spans="1:7" ht="63" hidden="1">
      <c r="A431" s="20" t="s">
        <v>471</v>
      </c>
      <c r="B431" s="30" t="s">
        <v>470</v>
      </c>
      <c r="C431" s="24"/>
      <c r="D431" s="24"/>
      <c r="E431" s="25"/>
      <c r="F431" s="24"/>
      <c r="G431" s="24"/>
    </row>
    <row r="432" spans="1:7" ht="47.25" hidden="1">
      <c r="A432" s="20" t="s">
        <v>468</v>
      </c>
      <c r="B432" s="30" t="s">
        <v>467</v>
      </c>
      <c r="C432" s="24"/>
      <c r="D432" s="24"/>
      <c r="E432" s="25"/>
      <c r="F432" s="24"/>
      <c r="G432" s="24"/>
    </row>
    <row r="433" spans="1:7" ht="40.15" hidden="1" customHeight="1">
      <c r="A433" s="324" t="s">
        <v>464</v>
      </c>
      <c r="B433" s="879" t="s">
        <v>463</v>
      </c>
      <c r="C433" s="880"/>
      <c r="D433" s="880"/>
      <c r="E433" s="880"/>
      <c r="F433" s="880"/>
      <c r="G433" s="881"/>
    </row>
    <row r="434" spans="1:7" ht="47.25" hidden="1">
      <c r="A434" s="20" t="s">
        <v>462</v>
      </c>
      <c r="B434" s="37" t="s">
        <v>461</v>
      </c>
      <c r="C434" s="24"/>
      <c r="D434" s="24"/>
      <c r="E434" s="25"/>
      <c r="F434" s="24"/>
      <c r="G434" s="24"/>
    </row>
    <row r="435" spans="1:7" ht="47.25" hidden="1">
      <c r="A435" s="20" t="s">
        <v>460</v>
      </c>
      <c r="B435" s="37" t="s">
        <v>459</v>
      </c>
      <c r="C435" s="24"/>
      <c r="D435" s="24"/>
      <c r="E435" s="25"/>
      <c r="F435" s="24"/>
      <c r="G435" s="24"/>
    </row>
    <row r="436" spans="1:7" ht="47.25" hidden="1">
      <c r="A436" s="20" t="s">
        <v>458</v>
      </c>
      <c r="B436" s="37" t="s">
        <v>457</v>
      </c>
      <c r="C436" s="24"/>
      <c r="D436" s="24"/>
      <c r="E436" s="25"/>
      <c r="F436" s="24"/>
      <c r="G436" s="24"/>
    </row>
    <row r="437" spans="1:7" ht="47.25" hidden="1">
      <c r="A437" s="20" t="s">
        <v>456</v>
      </c>
      <c r="B437" s="37" t="s">
        <v>455</v>
      </c>
      <c r="C437" s="24"/>
      <c r="D437" s="24"/>
      <c r="E437" s="25"/>
      <c r="F437" s="24"/>
      <c r="G437" s="24"/>
    </row>
    <row r="438" spans="1:7" ht="31.5" hidden="1">
      <c r="A438" s="20" t="s">
        <v>454</v>
      </c>
      <c r="B438" s="37" t="s">
        <v>453</v>
      </c>
      <c r="C438" s="24"/>
      <c r="D438" s="24"/>
      <c r="E438" s="25"/>
      <c r="F438" s="24"/>
      <c r="G438" s="24"/>
    </row>
    <row r="439" spans="1:7" ht="47.25" hidden="1">
      <c r="A439" s="20" t="s">
        <v>452</v>
      </c>
      <c r="B439" s="37" t="s">
        <v>451</v>
      </c>
      <c r="C439" s="24"/>
      <c r="D439" s="24"/>
      <c r="E439" s="25"/>
      <c r="F439" s="24"/>
      <c r="G439" s="24"/>
    </row>
    <row r="440" spans="1:7" ht="40.15" hidden="1" customHeight="1">
      <c r="A440" s="324" t="s">
        <v>450</v>
      </c>
      <c r="B440" s="879" t="s">
        <v>449</v>
      </c>
      <c r="C440" s="880"/>
      <c r="D440" s="880"/>
      <c r="E440" s="880"/>
      <c r="F440" s="880"/>
      <c r="G440" s="881"/>
    </row>
    <row r="441" spans="1:7" ht="31.5" hidden="1">
      <c r="A441" s="20" t="s">
        <v>448</v>
      </c>
      <c r="B441" s="37" t="s">
        <v>447</v>
      </c>
      <c r="C441" s="24"/>
      <c r="D441" s="24"/>
      <c r="E441" s="25"/>
      <c r="F441" s="24"/>
      <c r="G441" s="24"/>
    </row>
    <row r="442" spans="1:7" ht="31.5" hidden="1">
      <c r="A442" s="20" t="s">
        <v>436</v>
      </c>
      <c r="B442" s="37" t="s">
        <v>435</v>
      </c>
      <c r="C442" s="24"/>
      <c r="D442" s="24"/>
      <c r="E442" s="25"/>
      <c r="F442" s="24"/>
      <c r="G442" s="24"/>
    </row>
    <row r="443" spans="1:7" ht="31.5" hidden="1">
      <c r="A443" s="20" t="s">
        <v>427</v>
      </c>
      <c r="B443" s="37" t="s">
        <v>426</v>
      </c>
      <c r="C443" s="24"/>
      <c r="D443" s="24"/>
      <c r="E443" s="25"/>
      <c r="F443" s="24"/>
      <c r="G443" s="24"/>
    </row>
    <row r="444" spans="1:7" ht="31.5" hidden="1">
      <c r="A444" s="20" t="s">
        <v>418</v>
      </c>
      <c r="B444" s="37" t="s">
        <v>417</v>
      </c>
      <c r="C444" s="24"/>
      <c r="D444" s="24"/>
      <c r="E444" s="25"/>
      <c r="F444" s="24"/>
      <c r="G444" s="24"/>
    </row>
    <row r="445" spans="1:7" ht="40.15" hidden="1" customHeight="1">
      <c r="A445" s="324" t="s">
        <v>412</v>
      </c>
      <c r="B445" s="879" t="s">
        <v>411</v>
      </c>
      <c r="C445" s="880"/>
      <c r="D445" s="880"/>
      <c r="E445" s="880"/>
      <c r="F445" s="880"/>
      <c r="G445" s="881"/>
    </row>
    <row r="446" spans="1:7" ht="63" hidden="1">
      <c r="A446" s="20" t="s">
        <v>410</v>
      </c>
      <c r="B446" s="41" t="s">
        <v>409</v>
      </c>
      <c r="C446" s="24"/>
      <c r="D446" s="24"/>
      <c r="E446" s="25"/>
      <c r="F446" s="24"/>
      <c r="G446" s="24"/>
    </row>
    <row r="447" spans="1:7" ht="47.25" hidden="1">
      <c r="A447" s="20" t="s">
        <v>402</v>
      </c>
      <c r="B447" s="41" t="s">
        <v>401</v>
      </c>
      <c r="C447" s="24"/>
      <c r="D447" s="24"/>
      <c r="E447" s="25"/>
      <c r="F447" s="24"/>
      <c r="G447" s="24"/>
    </row>
    <row r="448" spans="1:7" ht="47.25" hidden="1">
      <c r="A448" s="20" t="s">
        <v>388</v>
      </c>
      <c r="B448" s="41" t="s">
        <v>387</v>
      </c>
      <c r="C448" s="24"/>
      <c r="D448" s="24"/>
      <c r="E448" s="25"/>
      <c r="F448" s="24"/>
      <c r="G448" s="24"/>
    </row>
    <row r="449" spans="1:9" ht="47.25" hidden="1">
      <c r="A449" s="20" t="s">
        <v>373</v>
      </c>
      <c r="B449" s="41" t="s">
        <v>372</v>
      </c>
      <c r="C449" s="24"/>
      <c r="D449" s="24"/>
      <c r="E449" s="25"/>
      <c r="F449" s="24"/>
      <c r="G449" s="24"/>
    </row>
    <row r="450" spans="1:9" ht="47.25" hidden="1">
      <c r="A450" s="20" t="s">
        <v>362</v>
      </c>
      <c r="B450" s="41" t="s">
        <v>361</v>
      </c>
      <c r="C450" s="24"/>
      <c r="D450" s="24"/>
      <c r="E450" s="25"/>
      <c r="F450" s="24"/>
      <c r="G450" s="24"/>
    </row>
    <row r="451" spans="1:9" ht="47.25" hidden="1">
      <c r="A451" s="20" t="s">
        <v>360</v>
      </c>
      <c r="B451" s="41" t="s">
        <v>359</v>
      </c>
      <c r="C451" s="24"/>
      <c r="D451" s="24"/>
      <c r="E451" s="25"/>
      <c r="F451" s="24"/>
      <c r="G451" s="24"/>
    </row>
    <row r="452" spans="1:9" ht="63" hidden="1">
      <c r="A452" s="20" t="s">
        <v>357</v>
      </c>
      <c r="B452" s="41" t="s">
        <v>356</v>
      </c>
      <c r="C452" s="24"/>
      <c r="D452" s="24"/>
      <c r="E452" s="25"/>
      <c r="F452" s="24"/>
      <c r="G452" s="24"/>
    </row>
    <row r="453" spans="1:9" ht="94.5" hidden="1">
      <c r="A453" s="20" t="s">
        <v>354</v>
      </c>
      <c r="B453" s="41" t="s">
        <v>353</v>
      </c>
      <c r="C453" s="24"/>
      <c r="D453" s="24"/>
      <c r="E453" s="25"/>
      <c r="F453" s="24"/>
      <c r="G453" s="24"/>
    </row>
    <row r="454" spans="1:9" ht="47.25" hidden="1">
      <c r="A454" s="20" t="s">
        <v>347</v>
      </c>
      <c r="B454" s="37" t="s">
        <v>346</v>
      </c>
      <c r="C454" s="24"/>
      <c r="D454" s="24"/>
      <c r="E454" s="25"/>
      <c r="F454" s="24"/>
      <c r="G454" s="24"/>
    </row>
    <row r="455" spans="1:9" ht="47.25" hidden="1">
      <c r="A455" s="20" t="s">
        <v>344</v>
      </c>
      <c r="B455" s="41" t="s">
        <v>343</v>
      </c>
      <c r="C455" s="24"/>
      <c r="D455" s="24"/>
      <c r="E455" s="25"/>
      <c r="F455" s="24"/>
      <c r="G455" s="24"/>
    </row>
    <row r="456" spans="1:9" ht="18.75">
      <c r="A456" s="172"/>
      <c r="B456" s="1021" t="s">
        <v>340</v>
      </c>
      <c r="C456" s="1021"/>
      <c r="D456" s="1021"/>
      <c r="E456" s="1021"/>
      <c r="F456" s="1021"/>
      <c r="G456" s="1021"/>
      <c r="H456" s="11">
        <f>H457+H465+H473+H480+H486+H500</f>
        <v>80</v>
      </c>
      <c r="I456" s="11">
        <f>I457+I465+I473+I480+I486+I500</f>
        <v>80</v>
      </c>
    </row>
    <row r="457" spans="1:9" ht="40.15" customHeight="1">
      <c r="A457" s="322" t="s">
        <v>339</v>
      </c>
      <c r="B457" s="879" t="s">
        <v>338</v>
      </c>
      <c r="C457" s="880"/>
      <c r="D457" s="880"/>
      <c r="E457" s="880"/>
      <c r="F457" s="880"/>
      <c r="G457" s="881"/>
      <c r="H457" s="11">
        <f>SUM(D461:D463)</f>
        <v>6</v>
      </c>
      <c r="I457" s="11">
        <f>COUNT(D461:D463)*2</f>
        <v>6</v>
      </c>
    </row>
    <row r="458" spans="1:9" ht="31.5" hidden="1">
      <c r="A458" s="48" t="s">
        <v>337</v>
      </c>
      <c r="B458" s="41" t="s">
        <v>336</v>
      </c>
      <c r="C458" s="12"/>
      <c r="D458" s="12"/>
      <c r="E458" s="13"/>
      <c r="F458" s="12"/>
      <c r="G458" s="12"/>
    </row>
    <row r="459" spans="1:9" ht="63" hidden="1">
      <c r="A459" s="48" t="s">
        <v>335</v>
      </c>
      <c r="B459" s="41" t="s">
        <v>334</v>
      </c>
      <c r="C459" s="12"/>
      <c r="D459" s="12"/>
      <c r="E459" s="13"/>
      <c r="F459" s="12"/>
      <c r="G459" s="12"/>
    </row>
    <row r="460" spans="1:9" ht="31.5" hidden="1">
      <c r="A460" s="48" t="s">
        <v>333</v>
      </c>
      <c r="B460" s="41" t="s">
        <v>332</v>
      </c>
      <c r="C460" s="12"/>
      <c r="D460" s="12"/>
      <c r="E460" s="13"/>
      <c r="F460" s="12"/>
      <c r="G460" s="12"/>
    </row>
    <row r="461" spans="1:9" ht="47.25">
      <c r="A461" s="43" t="s">
        <v>331</v>
      </c>
      <c r="B461" s="37" t="s">
        <v>330</v>
      </c>
      <c r="C461" s="22" t="s">
        <v>329</v>
      </c>
      <c r="D461" s="46">
        <v>2</v>
      </c>
      <c r="E461" s="13" t="s">
        <v>106</v>
      </c>
      <c r="F461" s="29" t="s">
        <v>1670</v>
      </c>
      <c r="G461" s="186"/>
    </row>
    <row r="462" spans="1:9" ht="30">
      <c r="A462" s="43"/>
      <c r="B462" s="37"/>
      <c r="C462" s="22" t="s">
        <v>327</v>
      </c>
      <c r="D462" s="46">
        <v>2</v>
      </c>
      <c r="E462" s="13" t="s">
        <v>106</v>
      </c>
      <c r="F462" s="13"/>
      <c r="G462" s="186"/>
    </row>
    <row r="463" spans="1:9" ht="63">
      <c r="A463" s="43" t="s">
        <v>326</v>
      </c>
      <c r="B463" s="41" t="s">
        <v>325</v>
      </c>
      <c r="C463" s="56" t="s">
        <v>324</v>
      </c>
      <c r="D463" s="46">
        <v>2</v>
      </c>
      <c r="E463" s="13" t="s">
        <v>106</v>
      </c>
      <c r="F463" s="44" t="s">
        <v>323</v>
      </c>
      <c r="G463" s="14"/>
    </row>
    <row r="464" spans="1:9" ht="31.5" hidden="1">
      <c r="A464" s="48" t="s">
        <v>322</v>
      </c>
      <c r="B464" s="55" t="s">
        <v>321</v>
      </c>
      <c r="C464" s="12"/>
      <c r="D464" s="12"/>
      <c r="E464" s="13"/>
      <c r="F464" s="12"/>
      <c r="G464" s="12"/>
    </row>
    <row r="465" spans="1:9" ht="40.15" customHeight="1">
      <c r="A465" s="322" t="s">
        <v>319</v>
      </c>
      <c r="B465" s="879" t="s">
        <v>318</v>
      </c>
      <c r="C465" s="880"/>
      <c r="D465" s="880"/>
      <c r="E465" s="880"/>
      <c r="F465" s="880"/>
      <c r="G465" s="881"/>
      <c r="H465" s="11">
        <f>SUM(D466:D471)</f>
        <v>12</v>
      </c>
      <c r="I465" s="11">
        <f>COUNT(D466:D471)*2</f>
        <v>12</v>
      </c>
    </row>
    <row r="466" spans="1:9" ht="31.5">
      <c r="A466" s="43" t="s">
        <v>317</v>
      </c>
      <c r="B466" s="37" t="s">
        <v>316</v>
      </c>
      <c r="C466" s="226" t="s">
        <v>3587</v>
      </c>
      <c r="D466" s="72">
        <v>2</v>
      </c>
      <c r="E466" s="13" t="s">
        <v>156</v>
      </c>
      <c r="F466" s="35" t="s">
        <v>3586</v>
      </c>
      <c r="G466" s="186"/>
    </row>
    <row r="467" spans="1:9" ht="30">
      <c r="A467" s="43"/>
      <c r="B467" s="37"/>
      <c r="C467" s="226" t="s">
        <v>3585</v>
      </c>
      <c r="D467" s="72">
        <v>2</v>
      </c>
      <c r="E467" s="13" t="s">
        <v>223</v>
      </c>
      <c r="F467" s="21" t="s">
        <v>312</v>
      </c>
      <c r="G467" s="186"/>
    </row>
    <row r="468" spans="1:9" ht="45">
      <c r="A468" s="43"/>
      <c r="B468" s="37"/>
      <c r="C468" s="285" t="s">
        <v>3584</v>
      </c>
      <c r="D468" s="72">
        <v>2</v>
      </c>
      <c r="E468" s="13" t="s">
        <v>223</v>
      </c>
      <c r="F468" s="21" t="s">
        <v>310</v>
      </c>
      <c r="G468" s="186"/>
    </row>
    <row r="469" spans="1:9" ht="45">
      <c r="A469" s="43"/>
      <c r="B469" s="37"/>
      <c r="C469" s="285" t="s">
        <v>307</v>
      </c>
      <c r="D469" s="72">
        <v>2</v>
      </c>
      <c r="E469" s="13" t="s">
        <v>156</v>
      </c>
      <c r="F469" s="21" t="s">
        <v>306</v>
      </c>
      <c r="G469" s="186"/>
    </row>
    <row r="470" spans="1:9" ht="31.5">
      <c r="A470" s="43" t="s">
        <v>305</v>
      </c>
      <c r="B470" s="41" t="s">
        <v>304</v>
      </c>
      <c r="C470" s="22" t="s">
        <v>303</v>
      </c>
      <c r="D470" s="46">
        <v>2</v>
      </c>
      <c r="E470" s="13" t="s">
        <v>156</v>
      </c>
      <c r="F470" s="21" t="s">
        <v>302</v>
      </c>
      <c r="G470" s="14"/>
    </row>
    <row r="471" spans="1:9" ht="30">
      <c r="A471" s="43"/>
      <c r="B471" s="41"/>
      <c r="C471" s="22" t="s">
        <v>301</v>
      </c>
      <c r="D471" s="46">
        <v>2</v>
      </c>
      <c r="E471" s="13" t="s">
        <v>118</v>
      </c>
      <c r="F471" s="13"/>
      <c r="G471" s="14"/>
    </row>
    <row r="472" spans="1:9" ht="47.25" hidden="1">
      <c r="A472" s="48" t="s">
        <v>300</v>
      </c>
      <c r="B472" s="41" t="s">
        <v>299</v>
      </c>
      <c r="C472" s="12"/>
      <c r="D472" s="12"/>
      <c r="E472" s="13"/>
      <c r="F472" s="12"/>
      <c r="G472" s="12"/>
    </row>
    <row r="473" spans="1:9" ht="40.15" customHeight="1">
      <c r="A473" s="322" t="s">
        <v>295</v>
      </c>
      <c r="B473" s="879" t="s">
        <v>294</v>
      </c>
      <c r="C473" s="880"/>
      <c r="D473" s="880"/>
      <c r="E473" s="880"/>
      <c r="F473" s="880"/>
      <c r="G473" s="881"/>
      <c r="H473" s="11">
        <f>SUM(D474:D479)</f>
        <v>12</v>
      </c>
      <c r="I473" s="11">
        <f>COUNT(D474:D479)*2</f>
        <v>12</v>
      </c>
    </row>
    <row r="474" spans="1:9" ht="47.25">
      <c r="A474" s="43" t="s">
        <v>293</v>
      </c>
      <c r="B474" s="26" t="s">
        <v>292</v>
      </c>
      <c r="C474" s="35" t="s">
        <v>3583</v>
      </c>
      <c r="D474" s="72">
        <v>2</v>
      </c>
      <c r="E474" s="13" t="s">
        <v>223</v>
      </c>
      <c r="F474" s="188"/>
      <c r="G474" s="186"/>
    </row>
    <row r="475" spans="1:9" ht="15.75">
      <c r="A475" s="43"/>
      <c r="B475" s="26"/>
      <c r="C475" s="35" t="s">
        <v>3582</v>
      </c>
      <c r="D475" s="72">
        <v>2</v>
      </c>
      <c r="E475" s="13" t="s">
        <v>223</v>
      </c>
      <c r="F475" s="188"/>
      <c r="G475" s="186"/>
    </row>
    <row r="476" spans="1:9" ht="15.75">
      <c r="A476" s="43"/>
      <c r="B476" s="26"/>
      <c r="C476" s="35" t="s">
        <v>3581</v>
      </c>
      <c r="D476" s="72">
        <v>2</v>
      </c>
      <c r="E476" s="13" t="s">
        <v>223</v>
      </c>
      <c r="F476" s="188"/>
      <c r="G476" s="186"/>
    </row>
    <row r="477" spans="1:9" ht="30">
      <c r="A477" s="43"/>
      <c r="B477" s="26"/>
      <c r="C477" s="35" t="s">
        <v>3580</v>
      </c>
      <c r="D477" s="72">
        <v>2</v>
      </c>
      <c r="E477" s="13" t="s">
        <v>223</v>
      </c>
      <c r="F477" s="188"/>
      <c r="G477" s="186"/>
    </row>
    <row r="478" spans="1:9" ht="30">
      <c r="A478" s="43"/>
      <c r="B478" s="26"/>
      <c r="C478" s="35" t="s">
        <v>3579</v>
      </c>
      <c r="D478" s="72">
        <v>2</v>
      </c>
      <c r="E478" s="13" t="s">
        <v>223</v>
      </c>
      <c r="F478" s="188"/>
      <c r="G478" s="186"/>
    </row>
    <row r="479" spans="1:9" ht="31.5">
      <c r="A479" s="43" t="s">
        <v>289</v>
      </c>
      <c r="B479" s="37" t="s">
        <v>288</v>
      </c>
      <c r="C479" s="35" t="s">
        <v>3578</v>
      </c>
      <c r="D479" s="72">
        <v>2</v>
      </c>
      <c r="E479" s="13" t="s">
        <v>223</v>
      </c>
      <c r="F479" s="188"/>
      <c r="G479" s="186"/>
    </row>
    <row r="480" spans="1:9" ht="40.15" customHeight="1">
      <c r="A480" s="322" t="s">
        <v>285</v>
      </c>
      <c r="B480" s="879" t="s">
        <v>284</v>
      </c>
      <c r="C480" s="880"/>
      <c r="D480" s="880"/>
      <c r="E480" s="880"/>
      <c r="F480" s="880"/>
      <c r="G480" s="881"/>
      <c r="H480" s="11">
        <f>SUM(D481:D485)</f>
        <v>10</v>
      </c>
      <c r="I480" s="11">
        <f>COUNT(D481:D485)*2</f>
        <v>10</v>
      </c>
    </row>
    <row r="481" spans="1:9" ht="60">
      <c r="A481" s="43" t="s">
        <v>283</v>
      </c>
      <c r="B481" s="187" t="s">
        <v>2148</v>
      </c>
      <c r="C481" s="284" t="s">
        <v>3577</v>
      </c>
      <c r="D481" s="72">
        <v>2</v>
      </c>
      <c r="E481" s="71" t="s">
        <v>110</v>
      </c>
      <c r="F481" s="35" t="s">
        <v>3576</v>
      </c>
      <c r="G481" s="186"/>
    </row>
    <row r="482" spans="1:9" ht="30">
      <c r="A482" s="43"/>
      <c r="B482" s="187"/>
      <c r="C482" s="284" t="s">
        <v>3575</v>
      </c>
      <c r="D482" s="72">
        <v>2</v>
      </c>
      <c r="E482" s="71" t="s">
        <v>110</v>
      </c>
      <c r="F482" s="35" t="s">
        <v>3574</v>
      </c>
      <c r="G482" s="186"/>
    </row>
    <row r="483" spans="1:9" ht="30">
      <c r="A483" s="43"/>
      <c r="B483" s="187"/>
      <c r="C483" s="284" t="s">
        <v>3573</v>
      </c>
      <c r="D483" s="72">
        <v>2</v>
      </c>
      <c r="E483" s="71" t="s">
        <v>110</v>
      </c>
      <c r="F483" s="35"/>
      <c r="G483" s="186"/>
    </row>
    <row r="484" spans="1:9" ht="30">
      <c r="A484" s="43"/>
      <c r="B484" s="187"/>
      <c r="C484" s="284" t="s">
        <v>3572</v>
      </c>
      <c r="D484" s="72">
        <v>2</v>
      </c>
      <c r="E484" s="71" t="s">
        <v>110</v>
      </c>
      <c r="F484" s="35"/>
      <c r="G484" s="186"/>
    </row>
    <row r="485" spans="1:9" ht="60">
      <c r="A485" s="43" t="s">
        <v>270</v>
      </c>
      <c r="B485" s="185" t="s">
        <v>269</v>
      </c>
      <c r="C485" s="35" t="s">
        <v>3571</v>
      </c>
      <c r="D485" s="72">
        <v>2</v>
      </c>
      <c r="E485" s="71" t="s">
        <v>110</v>
      </c>
      <c r="F485" s="188"/>
      <c r="G485" s="186"/>
    </row>
    <row r="486" spans="1:9" ht="40.15" customHeight="1">
      <c r="A486" s="322" t="s">
        <v>263</v>
      </c>
      <c r="B486" s="879" t="s">
        <v>262</v>
      </c>
      <c r="C486" s="880"/>
      <c r="D486" s="880"/>
      <c r="E486" s="880"/>
      <c r="F486" s="880"/>
      <c r="G486" s="881"/>
      <c r="H486" s="11">
        <f>SUM(D487:D497)</f>
        <v>22</v>
      </c>
      <c r="I486" s="11">
        <f>COUNT(D487:D497)*2</f>
        <v>22</v>
      </c>
    </row>
    <row r="487" spans="1:9" ht="60">
      <c r="A487" s="43" t="s">
        <v>261</v>
      </c>
      <c r="B487" s="16" t="s">
        <v>260</v>
      </c>
      <c r="C487" s="21" t="s">
        <v>3570</v>
      </c>
      <c r="D487" s="15">
        <v>2</v>
      </c>
      <c r="E487" s="13" t="s">
        <v>156</v>
      </c>
      <c r="F487" s="12"/>
      <c r="G487" s="14"/>
    </row>
    <row r="488" spans="1:9" ht="60">
      <c r="A488" s="43"/>
      <c r="B488" s="16"/>
      <c r="C488" s="21" t="s">
        <v>3569</v>
      </c>
      <c r="D488" s="15">
        <v>2</v>
      </c>
      <c r="E488" s="13" t="s">
        <v>156</v>
      </c>
      <c r="F488" s="12"/>
      <c r="G488" s="14"/>
    </row>
    <row r="489" spans="1:9" ht="60">
      <c r="A489" s="43" t="s">
        <v>255</v>
      </c>
      <c r="B489" s="49" t="s">
        <v>254</v>
      </c>
      <c r="C489" s="22" t="s">
        <v>247</v>
      </c>
      <c r="D489" s="46">
        <v>2</v>
      </c>
      <c r="E489" s="13" t="s">
        <v>106</v>
      </c>
      <c r="F489" s="13"/>
      <c r="G489" s="14"/>
    </row>
    <row r="490" spans="1:9" ht="30">
      <c r="A490" s="43"/>
      <c r="B490" s="49"/>
      <c r="C490" s="22" t="s">
        <v>246</v>
      </c>
      <c r="D490" s="46">
        <v>2</v>
      </c>
      <c r="E490" s="13" t="s">
        <v>106</v>
      </c>
      <c r="F490" s="13"/>
      <c r="G490" s="14"/>
    </row>
    <row r="491" spans="1:9" ht="45">
      <c r="A491" s="43"/>
      <c r="B491" s="49"/>
      <c r="C491" s="16" t="s">
        <v>245</v>
      </c>
      <c r="D491" s="23">
        <v>2</v>
      </c>
      <c r="E491" s="13" t="s">
        <v>106</v>
      </c>
      <c r="F491" s="13"/>
      <c r="G491" s="14"/>
    </row>
    <row r="492" spans="1:9" ht="30">
      <c r="A492" s="43"/>
      <c r="B492" s="49"/>
      <c r="C492" s="22" t="s">
        <v>244</v>
      </c>
      <c r="D492" s="46">
        <v>2</v>
      </c>
      <c r="E492" s="13" t="s">
        <v>223</v>
      </c>
      <c r="F492" s="29" t="s">
        <v>243</v>
      </c>
      <c r="G492" s="14"/>
    </row>
    <row r="493" spans="1:9" ht="45">
      <c r="A493" s="43"/>
      <c r="B493" s="49"/>
      <c r="C493" s="22" t="s">
        <v>242</v>
      </c>
      <c r="D493" s="46">
        <v>2</v>
      </c>
      <c r="E493" s="13" t="s">
        <v>223</v>
      </c>
      <c r="F493" s="29" t="s">
        <v>241</v>
      </c>
      <c r="G493" s="14"/>
    </row>
    <row r="494" spans="1:9" ht="45">
      <c r="A494" s="43" t="s">
        <v>249</v>
      </c>
      <c r="B494" s="187" t="s">
        <v>248</v>
      </c>
      <c r="C494" s="35" t="s">
        <v>3568</v>
      </c>
      <c r="D494" s="72">
        <v>2</v>
      </c>
      <c r="E494" s="71" t="s">
        <v>156</v>
      </c>
      <c r="F494" s="188"/>
      <c r="G494" s="186"/>
    </row>
    <row r="495" spans="1:9" ht="30">
      <c r="A495" s="43"/>
      <c r="B495" s="187"/>
      <c r="C495" s="35" t="s">
        <v>247</v>
      </c>
      <c r="D495" s="72">
        <v>2</v>
      </c>
      <c r="E495" s="71" t="s">
        <v>106</v>
      </c>
      <c r="F495" s="188"/>
      <c r="G495" s="186"/>
    </row>
    <row r="496" spans="1:9">
      <c r="A496" s="43"/>
      <c r="B496" s="187"/>
      <c r="C496" s="35" t="s">
        <v>3567</v>
      </c>
      <c r="D496" s="72">
        <v>2</v>
      </c>
      <c r="E496" s="71" t="s">
        <v>156</v>
      </c>
      <c r="F496" s="188"/>
      <c r="G496" s="186"/>
    </row>
    <row r="497" spans="1:9" ht="30">
      <c r="A497" s="43"/>
      <c r="B497" s="187"/>
      <c r="C497" s="35" t="s">
        <v>3566</v>
      </c>
      <c r="D497" s="72">
        <v>2</v>
      </c>
      <c r="E497" s="71" t="s">
        <v>156</v>
      </c>
      <c r="F497" s="188"/>
      <c r="G497" s="186"/>
    </row>
    <row r="498" spans="1:9" ht="30" hidden="1">
      <c r="A498" s="48" t="s">
        <v>240</v>
      </c>
      <c r="B498" s="16" t="s">
        <v>239</v>
      </c>
      <c r="C498" s="12"/>
      <c r="D498" s="12"/>
      <c r="E498" s="13"/>
      <c r="F498" s="12"/>
      <c r="G498" s="12"/>
    </row>
    <row r="499" spans="1:9" ht="30" hidden="1">
      <c r="A499" s="48" t="s">
        <v>238</v>
      </c>
      <c r="B499" s="16" t="s">
        <v>237</v>
      </c>
      <c r="C499" s="12"/>
      <c r="D499" s="12"/>
      <c r="E499" s="13"/>
      <c r="F499" s="12"/>
      <c r="G499" s="12"/>
    </row>
    <row r="500" spans="1:9" ht="40.15" customHeight="1">
      <c r="A500" s="320" t="s">
        <v>236</v>
      </c>
      <c r="B500" s="879" t="s">
        <v>235</v>
      </c>
      <c r="C500" s="880"/>
      <c r="D500" s="880"/>
      <c r="E500" s="880"/>
      <c r="F500" s="880"/>
      <c r="G500" s="881"/>
      <c r="H500" s="11">
        <f>SUM(D501:D509)</f>
        <v>18</v>
      </c>
      <c r="I500" s="11">
        <f>COUNT(D501:D509)*2</f>
        <v>18</v>
      </c>
    </row>
    <row r="501" spans="1:9" ht="47.25">
      <c r="A501" s="43" t="s">
        <v>234</v>
      </c>
      <c r="B501" s="34" t="s">
        <v>233</v>
      </c>
      <c r="C501" s="54" t="s">
        <v>232</v>
      </c>
      <c r="D501" s="680">
        <v>2</v>
      </c>
      <c r="E501" s="130" t="s">
        <v>156</v>
      </c>
      <c r="F501" s="54" t="s">
        <v>5229</v>
      </c>
      <c r="G501" s="14"/>
    </row>
    <row r="502" spans="1:9" ht="30">
      <c r="A502" s="43"/>
      <c r="B502" s="34"/>
      <c r="C502" s="29" t="s">
        <v>5230</v>
      </c>
      <c r="D502" s="680">
        <v>2</v>
      </c>
      <c r="E502" s="130" t="s">
        <v>156</v>
      </c>
      <c r="F502" s="130"/>
      <c r="G502" s="14"/>
    </row>
    <row r="503" spans="1:9" ht="45">
      <c r="A503" s="43"/>
      <c r="B503" s="34"/>
      <c r="C503" s="22" t="s">
        <v>231</v>
      </c>
      <c r="D503" s="675">
        <v>2</v>
      </c>
      <c r="E503" s="13" t="s">
        <v>223</v>
      </c>
      <c r="F503" s="13"/>
      <c r="G503" s="14"/>
    </row>
    <row r="504" spans="1:9" ht="45">
      <c r="A504" s="43"/>
      <c r="B504" s="34"/>
      <c r="C504" s="22" t="s">
        <v>230</v>
      </c>
      <c r="D504" s="675">
        <v>2</v>
      </c>
      <c r="E504" s="13" t="s">
        <v>156</v>
      </c>
      <c r="F504" s="54" t="s">
        <v>5235</v>
      </c>
      <c r="G504" s="14"/>
    </row>
    <row r="505" spans="1:9" ht="30">
      <c r="A505" s="43"/>
      <c r="B505" s="34"/>
      <c r="C505" s="22" t="s">
        <v>229</v>
      </c>
      <c r="D505" s="675">
        <v>2</v>
      </c>
      <c r="E505" s="13" t="s">
        <v>156</v>
      </c>
      <c r="F505" s="13"/>
      <c r="G505" s="14"/>
    </row>
    <row r="506" spans="1:9" ht="31.5">
      <c r="A506" s="43" t="s">
        <v>228</v>
      </c>
      <c r="B506" s="34" t="s">
        <v>227</v>
      </c>
      <c r="C506" s="22" t="s">
        <v>224</v>
      </c>
      <c r="D506" s="675">
        <v>2</v>
      </c>
      <c r="E506" s="13" t="s">
        <v>223</v>
      </c>
      <c r="F506" s="29" t="s">
        <v>222</v>
      </c>
      <c r="G506" s="14"/>
    </row>
    <row r="507" spans="1:9" ht="45">
      <c r="A507" s="43"/>
      <c r="B507" s="34"/>
      <c r="C507" s="22" t="s">
        <v>221</v>
      </c>
      <c r="D507" s="675">
        <v>2</v>
      </c>
      <c r="E507" s="13" t="s">
        <v>118</v>
      </c>
      <c r="F507" s="29" t="s">
        <v>220</v>
      </c>
      <c r="G507" s="14"/>
    </row>
    <row r="508" spans="1:9" ht="47.25">
      <c r="A508" s="43" t="s">
        <v>219</v>
      </c>
      <c r="B508" s="26" t="s">
        <v>218</v>
      </c>
      <c r="C508" s="22" t="s">
        <v>1461</v>
      </c>
      <c r="D508" s="675">
        <v>2</v>
      </c>
      <c r="E508" s="45" t="s">
        <v>110</v>
      </c>
      <c r="F508" s="9"/>
      <c r="G508" s="14"/>
    </row>
    <row r="509" spans="1:9" ht="30">
      <c r="A509" s="43"/>
      <c r="B509" s="34"/>
      <c r="C509" s="29" t="s">
        <v>3565</v>
      </c>
      <c r="D509" s="675">
        <v>2</v>
      </c>
      <c r="E509" s="45" t="s">
        <v>110</v>
      </c>
      <c r="F509" s="13"/>
      <c r="G509" s="14"/>
    </row>
    <row r="510" spans="1:9" ht="18.75">
      <c r="A510" s="111"/>
      <c r="B510" s="1021" t="s">
        <v>214</v>
      </c>
      <c r="C510" s="1021"/>
      <c r="D510" s="1021"/>
      <c r="E510" s="1021"/>
      <c r="F510" s="1021"/>
      <c r="G510" s="1021"/>
      <c r="H510" s="11">
        <f>H511+H514+H519+H524+H561+H565+H572+H577+H581+H588</f>
        <v>118</v>
      </c>
      <c r="I510" s="11">
        <f>I511+I514+I519+I524+I561+I565+I572+I577+I581+I588</f>
        <v>118</v>
      </c>
    </row>
    <row r="511" spans="1:9" ht="40.15" customHeight="1">
      <c r="A511" s="320" t="s">
        <v>213</v>
      </c>
      <c r="B511" s="879" t="s">
        <v>212</v>
      </c>
      <c r="C511" s="880"/>
      <c r="D511" s="880"/>
      <c r="E511" s="880"/>
      <c r="F511" s="880"/>
      <c r="G511" s="881"/>
      <c r="H511" s="11">
        <f>SUM(D512)</f>
        <v>2</v>
      </c>
      <c r="I511" s="11">
        <f>COUNT(D512)*2</f>
        <v>2</v>
      </c>
    </row>
    <row r="512" spans="1:9" ht="63">
      <c r="A512" s="27" t="s">
        <v>211</v>
      </c>
      <c r="B512" s="41" t="s">
        <v>210</v>
      </c>
      <c r="C512" s="40" t="s">
        <v>209</v>
      </c>
      <c r="D512" s="23">
        <v>2</v>
      </c>
      <c r="E512" s="25" t="s">
        <v>106</v>
      </c>
      <c r="F512" s="24"/>
      <c r="G512" s="23"/>
    </row>
    <row r="513" spans="1:9" ht="30" hidden="1">
      <c r="A513" s="39" t="s">
        <v>208</v>
      </c>
      <c r="B513" s="16" t="s">
        <v>207</v>
      </c>
      <c r="C513" s="24"/>
      <c r="D513" s="24"/>
      <c r="E513" s="25"/>
      <c r="F513" s="24"/>
      <c r="G513" s="24"/>
    </row>
    <row r="514" spans="1:9" ht="40.15" customHeight="1">
      <c r="A514" s="322" t="s">
        <v>206</v>
      </c>
      <c r="B514" s="879" t="s">
        <v>205</v>
      </c>
      <c r="C514" s="880"/>
      <c r="D514" s="880"/>
      <c r="E514" s="880"/>
      <c r="F514" s="880"/>
      <c r="G514" s="881"/>
      <c r="H514" s="11">
        <f>SUM(D515:D518)</f>
        <v>4</v>
      </c>
      <c r="I514" s="11">
        <f>COUNT(D515:D516)*2</f>
        <v>4</v>
      </c>
    </row>
    <row r="515" spans="1:9" ht="45">
      <c r="A515" s="27" t="s">
        <v>204</v>
      </c>
      <c r="B515" s="26" t="s">
        <v>203</v>
      </c>
      <c r="C515" s="44" t="s">
        <v>3564</v>
      </c>
      <c r="D515" s="247">
        <v>2</v>
      </c>
      <c r="E515" s="25" t="s">
        <v>49</v>
      </c>
      <c r="F515" s="245"/>
      <c r="G515" s="247"/>
    </row>
    <row r="516" spans="1:9" ht="45">
      <c r="A516" s="27"/>
      <c r="B516" s="26"/>
      <c r="C516" s="44" t="s">
        <v>3563</v>
      </c>
      <c r="D516" s="247">
        <v>2</v>
      </c>
      <c r="E516" s="25" t="s">
        <v>49</v>
      </c>
      <c r="F516" s="245"/>
      <c r="G516" s="247"/>
    </row>
    <row r="517" spans="1:9" ht="47.25" hidden="1">
      <c r="A517" s="39" t="s">
        <v>201</v>
      </c>
      <c r="B517" s="34" t="s">
        <v>200</v>
      </c>
      <c r="C517" s="24"/>
      <c r="D517" s="24"/>
      <c r="E517" s="25"/>
      <c r="F517" s="24"/>
      <c r="G517" s="24"/>
    </row>
    <row r="518" spans="1:9" ht="47.25" hidden="1">
      <c r="A518" s="39" t="s">
        <v>199</v>
      </c>
      <c r="B518" s="34" t="s">
        <v>198</v>
      </c>
      <c r="C518" s="24"/>
      <c r="D518" s="24"/>
      <c r="E518" s="25"/>
      <c r="F518" s="24"/>
      <c r="G518" s="24"/>
    </row>
    <row r="519" spans="1:9" ht="40.15" customHeight="1">
      <c r="A519" s="322" t="s">
        <v>197</v>
      </c>
      <c r="B519" s="879" t="s">
        <v>196</v>
      </c>
      <c r="C519" s="880"/>
      <c r="D519" s="880"/>
      <c r="E519" s="880"/>
      <c r="F519" s="880"/>
      <c r="G519" s="881"/>
      <c r="H519" s="11">
        <f>SUM(D520:D523)</f>
        <v>8</v>
      </c>
      <c r="I519" s="11">
        <f>COUNT(D520:D523)*2</f>
        <v>8</v>
      </c>
    </row>
    <row r="520" spans="1:9" ht="90">
      <c r="A520" s="18" t="s">
        <v>195</v>
      </c>
      <c r="B520" s="26" t="s">
        <v>194</v>
      </c>
      <c r="C520" s="38" t="s">
        <v>193</v>
      </c>
      <c r="D520" s="247">
        <v>2</v>
      </c>
      <c r="E520" s="25" t="s">
        <v>106</v>
      </c>
      <c r="F520" s="245"/>
      <c r="G520" s="247"/>
    </row>
    <row r="521" spans="1:9" ht="60">
      <c r="A521" s="18" t="s">
        <v>191</v>
      </c>
      <c r="B521" s="26" t="s">
        <v>190</v>
      </c>
      <c r="C521" s="44" t="s">
        <v>3562</v>
      </c>
      <c r="D521" s="247">
        <v>2</v>
      </c>
      <c r="E521" s="25" t="s">
        <v>106</v>
      </c>
      <c r="F521" s="245"/>
      <c r="G521" s="247"/>
    </row>
    <row r="522" spans="1:9" ht="47.25">
      <c r="A522" s="18" t="s">
        <v>188</v>
      </c>
      <c r="B522" s="37" t="s">
        <v>187</v>
      </c>
      <c r="C522" s="26" t="s">
        <v>186</v>
      </c>
      <c r="D522" s="247">
        <v>2</v>
      </c>
      <c r="E522" s="25" t="s">
        <v>106</v>
      </c>
      <c r="F522" s="245"/>
      <c r="G522" s="247"/>
    </row>
    <row r="523" spans="1:9" ht="47.25">
      <c r="A523" s="18"/>
      <c r="B523" s="169"/>
      <c r="C523" s="26" t="s">
        <v>185</v>
      </c>
      <c r="D523" s="247">
        <v>2</v>
      </c>
      <c r="E523" s="25" t="s">
        <v>118</v>
      </c>
      <c r="F523" s="245"/>
      <c r="G523" s="247"/>
    </row>
    <row r="524" spans="1:9" ht="40.15" customHeight="1">
      <c r="A524" s="322" t="s">
        <v>184</v>
      </c>
      <c r="B524" s="879" t="s">
        <v>183</v>
      </c>
      <c r="C524" s="880"/>
      <c r="D524" s="880"/>
      <c r="E524" s="880"/>
      <c r="F524" s="880"/>
      <c r="G524" s="881"/>
      <c r="H524" s="11">
        <f>SUM(D525:D560)</f>
        <v>72</v>
      </c>
      <c r="I524" s="11">
        <f>COUNT(D525:D560)*2</f>
        <v>72</v>
      </c>
    </row>
    <row r="525" spans="1:9" ht="60">
      <c r="A525" s="18" t="s">
        <v>182</v>
      </c>
      <c r="B525" s="26" t="s">
        <v>181</v>
      </c>
      <c r="C525" s="31" t="s">
        <v>3561</v>
      </c>
      <c r="D525" s="23">
        <v>2</v>
      </c>
      <c r="E525" s="25" t="s">
        <v>49</v>
      </c>
      <c r="F525" s="35"/>
      <c r="G525" s="247"/>
    </row>
    <row r="526" spans="1:9" ht="45">
      <c r="A526" s="18"/>
      <c r="B526" s="26"/>
      <c r="C526" s="22" t="s">
        <v>179</v>
      </c>
      <c r="D526" s="36">
        <v>2</v>
      </c>
      <c r="E526" s="25" t="s">
        <v>178</v>
      </c>
      <c r="F526" s="35"/>
      <c r="G526" s="247"/>
    </row>
    <row r="527" spans="1:9" ht="60">
      <c r="A527" s="18"/>
      <c r="B527" s="26"/>
      <c r="C527" s="31" t="s">
        <v>3560</v>
      </c>
      <c r="D527" s="23">
        <v>2</v>
      </c>
      <c r="E527" s="25" t="s">
        <v>49</v>
      </c>
      <c r="F527" s="35"/>
      <c r="G527" s="247"/>
    </row>
    <row r="528" spans="1:9" ht="45">
      <c r="A528" s="18"/>
      <c r="B528" s="26"/>
      <c r="C528" s="22" t="s">
        <v>179</v>
      </c>
      <c r="D528" s="36">
        <v>2</v>
      </c>
      <c r="E528" s="25" t="s">
        <v>178</v>
      </c>
      <c r="F528" s="35"/>
      <c r="G528" s="247"/>
    </row>
    <row r="529" spans="1:7" ht="60">
      <c r="A529" s="18"/>
      <c r="B529" s="26"/>
      <c r="C529" s="31" t="s">
        <v>3559</v>
      </c>
      <c r="D529" s="23">
        <v>2</v>
      </c>
      <c r="E529" s="25" t="s">
        <v>49</v>
      </c>
      <c r="F529" s="35"/>
      <c r="G529" s="247"/>
    </row>
    <row r="530" spans="1:7" ht="45">
      <c r="A530" s="18"/>
      <c r="B530" s="26"/>
      <c r="C530" s="22" t="s">
        <v>179</v>
      </c>
      <c r="D530" s="36">
        <v>2</v>
      </c>
      <c r="E530" s="25" t="s">
        <v>178</v>
      </c>
      <c r="F530" s="35"/>
      <c r="G530" s="247"/>
    </row>
    <row r="531" spans="1:7" ht="47.25">
      <c r="A531" s="18" t="s">
        <v>177</v>
      </c>
      <c r="B531" s="26" t="s">
        <v>176</v>
      </c>
      <c r="C531" s="35" t="s">
        <v>3558</v>
      </c>
      <c r="D531" s="72">
        <v>2</v>
      </c>
      <c r="E531" s="25" t="s">
        <v>49</v>
      </c>
      <c r="F531" s="35"/>
      <c r="G531" s="247"/>
    </row>
    <row r="532" spans="1:7" ht="60">
      <c r="A532" s="18"/>
      <c r="B532" s="26"/>
      <c r="C532" s="35" t="s">
        <v>3557</v>
      </c>
      <c r="D532" s="72">
        <v>2</v>
      </c>
      <c r="E532" s="25" t="s">
        <v>49</v>
      </c>
      <c r="F532" s="35"/>
      <c r="G532" s="247"/>
    </row>
    <row r="533" spans="1:7" ht="45">
      <c r="A533" s="18"/>
      <c r="B533" s="26"/>
      <c r="C533" s="35" t="s">
        <v>3556</v>
      </c>
      <c r="D533" s="72">
        <v>2</v>
      </c>
      <c r="E533" s="25" t="s">
        <v>49</v>
      </c>
      <c r="F533" s="35"/>
      <c r="G533" s="247"/>
    </row>
    <row r="534" spans="1:7" ht="45">
      <c r="A534" s="18"/>
      <c r="B534" s="26"/>
      <c r="C534" s="35" t="s">
        <v>3555</v>
      </c>
      <c r="D534" s="72">
        <v>2</v>
      </c>
      <c r="E534" s="25" t="s">
        <v>49</v>
      </c>
      <c r="F534" s="35"/>
      <c r="G534" s="247"/>
    </row>
    <row r="535" spans="1:7" ht="45">
      <c r="A535" s="18"/>
      <c r="B535" s="26"/>
      <c r="C535" s="35" t="s">
        <v>3554</v>
      </c>
      <c r="D535" s="72">
        <v>2</v>
      </c>
      <c r="E535" s="25" t="s">
        <v>49</v>
      </c>
      <c r="F535" s="35"/>
      <c r="G535" s="247"/>
    </row>
    <row r="536" spans="1:7" ht="45">
      <c r="A536" s="18"/>
      <c r="B536" s="26"/>
      <c r="C536" s="35" t="s">
        <v>3553</v>
      </c>
      <c r="D536" s="72">
        <v>2</v>
      </c>
      <c r="E536" s="25" t="s">
        <v>49</v>
      </c>
      <c r="F536" s="35"/>
      <c r="G536" s="247"/>
    </row>
    <row r="537" spans="1:7" ht="60">
      <c r="A537" s="18"/>
      <c r="B537" s="26"/>
      <c r="C537" s="35" t="s">
        <v>3552</v>
      </c>
      <c r="D537" s="72">
        <v>2</v>
      </c>
      <c r="E537" s="25" t="s">
        <v>49</v>
      </c>
      <c r="F537" s="35"/>
      <c r="G537" s="247"/>
    </row>
    <row r="538" spans="1:7" ht="45">
      <c r="A538" s="18"/>
      <c r="B538" s="26"/>
      <c r="C538" s="35" t="s">
        <v>3551</v>
      </c>
      <c r="D538" s="72">
        <v>2</v>
      </c>
      <c r="E538" s="25" t="s">
        <v>49</v>
      </c>
      <c r="F538" s="35"/>
      <c r="G538" s="247"/>
    </row>
    <row r="539" spans="1:7" ht="60">
      <c r="A539" s="18"/>
      <c r="B539" s="26"/>
      <c r="C539" s="35" t="s">
        <v>3550</v>
      </c>
      <c r="D539" s="72">
        <v>2</v>
      </c>
      <c r="E539" s="25" t="s">
        <v>49</v>
      </c>
      <c r="F539" s="35"/>
      <c r="G539" s="247"/>
    </row>
    <row r="540" spans="1:7" ht="60">
      <c r="A540" s="18"/>
      <c r="B540" s="26"/>
      <c r="C540" s="35" t="s">
        <v>3549</v>
      </c>
      <c r="D540" s="72">
        <v>2</v>
      </c>
      <c r="E540" s="25" t="s">
        <v>49</v>
      </c>
      <c r="F540" s="35"/>
      <c r="G540" s="247"/>
    </row>
    <row r="541" spans="1:7" ht="45">
      <c r="A541" s="18"/>
      <c r="B541" s="26"/>
      <c r="C541" s="35" t="s">
        <v>3548</v>
      </c>
      <c r="D541" s="72">
        <v>2</v>
      </c>
      <c r="E541" s="25" t="s">
        <v>49</v>
      </c>
      <c r="F541" s="35"/>
      <c r="G541" s="247"/>
    </row>
    <row r="542" spans="1:7" ht="60">
      <c r="A542" s="18"/>
      <c r="B542" s="26"/>
      <c r="C542" s="35" t="s">
        <v>3547</v>
      </c>
      <c r="D542" s="72">
        <v>2</v>
      </c>
      <c r="E542" s="25" t="s">
        <v>49</v>
      </c>
      <c r="F542" s="35"/>
      <c r="G542" s="247"/>
    </row>
    <row r="543" spans="1:7" ht="60">
      <c r="A543" s="18"/>
      <c r="B543" s="26"/>
      <c r="C543" s="35" t="s">
        <v>3546</v>
      </c>
      <c r="D543" s="72">
        <v>2</v>
      </c>
      <c r="E543" s="25" t="s">
        <v>49</v>
      </c>
      <c r="F543" s="35"/>
      <c r="G543" s="247"/>
    </row>
    <row r="544" spans="1:7" ht="60">
      <c r="A544" s="18"/>
      <c r="B544" s="26"/>
      <c r="C544" s="35" t="s">
        <v>3545</v>
      </c>
      <c r="D544" s="72">
        <v>2</v>
      </c>
      <c r="E544" s="25" t="s">
        <v>49</v>
      </c>
      <c r="F544" s="35"/>
      <c r="G544" s="247"/>
    </row>
    <row r="545" spans="1:7" ht="60">
      <c r="A545" s="18"/>
      <c r="B545" s="26"/>
      <c r="C545" s="35" t="s">
        <v>3544</v>
      </c>
      <c r="D545" s="72">
        <v>2</v>
      </c>
      <c r="E545" s="25" t="s">
        <v>49</v>
      </c>
      <c r="F545" s="35"/>
      <c r="G545" s="247"/>
    </row>
    <row r="546" spans="1:7" ht="60">
      <c r="A546" s="18"/>
      <c r="B546" s="26"/>
      <c r="C546" s="35" t="s">
        <v>3543</v>
      </c>
      <c r="D546" s="72">
        <v>2</v>
      </c>
      <c r="E546" s="25" t="s">
        <v>49</v>
      </c>
      <c r="F546" s="35"/>
      <c r="G546" s="247"/>
    </row>
    <row r="547" spans="1:7" ht="75">
      <c r="A547" s="18"/>
      <c r="B547" s="26"/>
      <c r="C547" s="35" t="s">
        <v>3542</v>
      </c>
      <c r="D547" s="72">
        <v>2</v>
      </c>
      <c r="E547" s="25" t="s">
        <v>49</v>
      </c>
      <c r="F547" s="35"/>
      <c r="G547" s="247"/>
    </row>
    <row r="548" spans="1:7" ht="45">
      <c r="A548" s="18"/>
      <c r="B548" s="26"/>
      <c r="C548" s="35" t="s">
        <v>3541</v>
      </c>
      <c r="D548" s="72">
        <v>2</v>
      </c>
      <c r="E548" s="25" t="s">
        <v>49</v>
      </c>
      <c r="F548" s="35"/>
      <c r="G548" s="247"/>
    </row>
    <row r="549" spans="1:7" ht="75">
      <c r="A549" s="18"/>
      <c r="B549" s="26"/>
      <c r="C549" s="35" t="s">
        <v>3540</v>
      </c>
      <c r="D549" s="72">
        <v>2</v>
      </c>
      <c r="E549" s="25" t="s">
        <v>49</v>
      </c>
      <c r="F549" s="35"/>
      <c r="G549" s="247"/>
    </row>
    <row r="550" spans="1:7" ht="45">
      <c r="A550" s="18"/>
      <c r="B550" s="26"/>
      <c r="C550" s="35" t="s">
        <v>3539</v>
      </c>
      <c r="D550" s="72">
        <v>2</v>
      </c>
      <c r="E550" s="25" t="s">
        <v>49</v>
      </c>
      <c r="F550" s="35"/>
      <c r="G550" s="247"/>
    </row>
    <row r="551" spans="1:7" ht="60">
      <c r="A551" s="18"/>
      <c r="B551" s="26"/>
      <c r="C551" s="35" t="s">
        <v>3538</v>
      </c>
      <c r="D551" s="72">
        <v>2</v>
      </c>
      <c r="E551" s="25" t="s">
        <v>49</v>
      </c>
      <c r="F551" s="35"/>
      <c r="G551" s="247"/>
    </row>
    <row r="552" spans="1:7" ht="60">
      <c r="A552" s="18"/>
      <c r="B552" s="26"/>
      <c r="C552" s="35" t="s">
        <v>3537</v>
      </c>
      <c r="D552" s="72">
        <v>2</v>
      </c>
      <c r="E552" s="25" t="s">
        <v>49</v>
      </c>
      <c r="F552" s="35"/>
      <c r="G552" s="247"/>
    </row>
    <row r="553" spans="1:7" ht="45">
      <c r="A553" s="18"/>
      <c r="B553" s="26"/>
      <c r="C553" s="35" t="s">
        <v>3536</v>
      </c>
      <c r="D553" s="72">
        <v>2</v>
      </c>
      <c r="E553" s="25" t="s">
        <v>49</v>
      </c>
      <c r="F553" s="35"/>
      <c r="G553" s="247"/>
    </row>
    <row r="554" spans="1:7" ht="45">
      <c r="A554" s="18"/>
      <c r="B554" s="26"/>
      <c r="C554" s="35" t="s">
        <v>3535</v>
      </c>
      <c r="D554" s="72">
        <v>2</v>
      </c>
      <c r="E554" s="25" t="s">
        <v>49</v>
      </c>
      <c r="F554" s="35"/>
      <c r="G554" s="247"/>
    </row>
    <row r="555" spans="1:7" ht="63" customHeight="1">
      <c r="A555" s="18"/>
      <c r="B555" s="26"/>
      <c r="C555" s="35" t="s">
        <v>3534</v>
      </c>
      <c r="D555" s="72">
        <v>2</v>
      </c>
      <c r="E555" s="25" t="s">
        <v>49</v>
      </c>
      <c r="F555" s="35"/>
      <c r="G555" s="247"/>
    </row>
    <row r="556" spans="1:7" ht="47.25">
      <c r="A556" s="18" t="s">
        <v>162</v>
      </c>
      <c r="B556" s="26" t="s">
        <v>161</v>
      </c>
      <c r="C556" s="21" t="s">
        <v>1661</v>
      </c>
      <c r="D556" s="72">
        <v>2</v>
      </c>
      <c r="E556" s="25" t="s">
        <v>106</v>
      </c>
      <c r="F556" s="188"/>
      <c r="G556" s="247"/>
    </row>
    <row r="557" spans="1:7" ht="45">
      <c r="A557" s="18" t="s">
        <v>159</v>
      </c>
      <c r="B557" s="26" t="s">
        <v>158</v>
      </c>
      <c r="C557" s="35" t="s">
        <v>3533</v>
      </c>
      <c r="D557" s="72">
        <v>2</v>
      </c>
      <c r="E557" s="25" t="s">
        <v>156</v>
      </c>
      <c r="F557" s="35"/>
      <c r="G557" s="247"/>
    </row>
    <row r="558" spans="1:7" ht="45">
      <c r="A558" s="18"/>
      <c r="C558" s="35" t="s">
        <v>3532</v>
      </c>
      <c r="D558" s="72">
        <v>2</v>
      </c>
      <c r="E558" s="25" t="s">
        <v>156</v>
      </c>
      <c r="F558" s="35"/>
      <c r="G558" s="283"/>
    </row>
    <row r="559" spans="1:7" ht="45">
      <c r="A559" s="18"/>
      <c r="B559" s="26"/>
      <c r="C559" s="35" t="s">
        <v>3531</v>
      </c>
      <c r="D559" s="72">
        <v>2</v>
      </c>
      <c r="E559" s="25" t="s">
        <v>156</v>
      </c>
      <c r="F559" s="35"/>
      <c r="G559" s="283"/>
    </row>
    <row r="560" spans="1:7" ht="45">
      <c r="A560" s="18"/>
      <c r="B560" s="26"/>
      <c r="C560" s="35" t="s">
        <v>3530</v>
      </c>
      <c r="D560" s="72">
        <v>2</v>
      </c>
      <c r="E560" s="25" t="s">
        <v>156</v>
      </c>
      <c r="F560" s="35"/>
      <c r="G560" s="283"/>
    </row>
    <row r="561" spans="1:9" ht="40.15" customHeight="1">
      <c r="A561" s="322" t="s">
        <v>154</v>
      </c>
      <c r="B561" s="879" t="s">
        <v>153</v>
      </c>
      <c r="C561" s="880"/>
      <c r="D561" s="880"/>
      <c r="E561" s="880"/>
      <c r="F561" s="880"/>
      <c r="G561" s="881"/>
      <c r="H561" s="11">
        <f>SUM(D562:D564)</f>
        <v>6</v>
      </c>
      <c r="I561" s="11">
        <f>COUNT(D562:D564)*2</f>
        <v>6</v>
      </c>
    </row>
    <row r="562" spans="1:9" ht="31.5">
      <c r="A562" s="18" t="s">
        <v>152</v>
      </c>
      <c r="B562" s="26" t="s">
        <v>151</v>
      </c>
      <c r="C562" s="21" t="s">
        <v>150</v>
      </c>
      <c r="D562" s="247">
        <v>2</v>
      </c>
      <c r="E562" s="25" t="s">
        <v>106</v>
      </c>
      <c r="F562" s="245"/>
      <c r="G562" s="247"/>
    </row>
    <row r="563" spans="1:9" ht="47.25">
      <c r="A563" s="18" t="s">
        <v>149</v>
      </c>
      <c r="B563" s="26" t="s">
        <v>148</v>
      </c>
      <c r="C563" s="29" t="s">
        <v>147</v>
      </c>
      <c r="D563" s="247">
        <v>2</v>
      </c>
      <c r="E563" s="25" t="s">
        <v>106</v>
      </c>
      <c r="F563" s="245"/>
      <c r="G563" s="247"/>
    </row>
    <row r="564" spans="1:9" ht="31.5">
      <c r="A564" s="18" t="s">
        <v>146</v>
      </c>
      <c r="B564" s="34" t="s">
        <v>145</v>
      </c>
      <c r="C564" s="22" t="s">
        <v>144</v>
      </c>
      <c r="D564" s="23">
        <v>2</v>
      </c>
      <c r="E564" s="25" t="s">
        <v>106</v>
      </c>
      <c r="F564" s="24"/>
      <c r="G564" s="23"/>
    </row>
    <row r="565" spans="1:9" ht="40.15" customHeight="1">
      <c r="A565" s="322" t="s">
        <v>143</v>
      </c>
      <c r="B565" s="737" t="s">
        <v>142</v>
      </c>
      <c r="C565" s="738"/>
      <c r="D565" s="738"/>
      <c r="E565" s="738"/>
      <c r="F565" s="738"/>
      <c r="G565" s="739"/>
      <c r="H565" s="11">
        <f>SUM(D566:D571)</f>
        <v>12</v>
      </c>
      <c r="I565" s="11">
        <f>COUNT(D566:D571)*2</f>
        <v>12</v>
      </c>
    </row>
    <row r="566" spans="1:9" ht="31.5">
      <c r="A566" s="18" t="s">
        <v>141</v>
      </c>
      <c r="B566" s="30" t="s">
        <v>140</v>
      </c>
      <c r="C566" s="29" t="s">
        <v>139</v>
      </c>
      <c r="D566" s="72">
        <v>2</v>
      </c>
      <c r="E566" s="25" t="s">
        <v>120</v>
      </c>
      <c r="F566" s="35" t="s">
        <v>3529</v>
      </c>
      <c r="G566" s="247"/>
    </row>
    <row r="567" spans="1:9" ht="47.25">
      <c r="A567" s="18" t="s">
        <v>138</v>
      </c>
      <c r="B567" s="30" t="s">
        <v>137</v>
      </c>
      <c r="C567" s="44" t="s">
        <v>3528</v>
      </c>
      <c r="D567" s="72">
        <v>2</v>
      </c>
      <c r="E567" s="25" t="s">
        <v>120</v>
      </c>
      <c r="F567" s="188"/>
      <c r="G567" s="247"/>
    </row>
    <row r="568" spans="1:9" ht="30">
      <c r="A568" s="18"/>
      <c r="B568" s="30"/>
      <c r="C568" s="44" t="s">
        <v>3527</v>
      </c>
      <c r="D568" s="72">
        <v>2</v>
      </c>
      <c r="E568" s="25" t="s">
        <v>120</v>
      </c>
      <c r="F568" s="188"/>
      <c r="G568" s="247"/>
    </row>
    <row r="569" spans="1:9" ht="47.25">
      <c r="A569" s="18" t="s">
        <v>134</v>
      </c>
      <c r="B569" s="32" t="s">
        <v>133</v>
      </c>
      <c r="C569" s="31" t="s">
        <v>132</v>
      </c>
      <c r="D569" s="23">
        <v>2</v>
      </c>
      <c r="E569" s="25" t="s">
        <v>120</v>
      </c>
      <c r="F569" s="24"/>
      <c r="G569" s="23"/>
    </row>
    <row r="570" spans="1:9" ht="47.25">
      <c r="A570" s="18" t="s">
        <v>131</v>
      </c>
      <c r="B570" s="30" t="s">
        <v>130</v>
      </c>
      <c r="C570" s="188" t="s">
        <v>129</v>
      </c>
      <c r="D570" s="72">
        <v>2</v>
      </c>
      <c r="E570" s="25" t="s">
        <v>120</v>
      </c>
      <c r="F570" s="188"/>
      <c r="G570" s="247"/>
    </row>
    <row r="571" spans="1:9" ht="63">
      <c r="A571" s="18" t="s">
        <v>128</v>
      </c>
      <c r="B571" s="30" t="s">
        <v>127</v>
      </c>
      <c r="C571" s="29" t="s">
        <v>126</v>
      </c>
      <c r="D571" s="72">
        <v>2</v>
      </c>
      <c r="E571" s="25" t="s">
        <v>120</v>
      </c>
      <c r="F571" s="188"/>
      <c r="G571" s="247"/>
    </row>
    <row r="572" spans="1:9" ht="40.15" customHeight="1">
      <c r="A572" s="322" t="s">
        <v>125</v>
      </c>
      <c r="B572" s="704" t="s">
        <v>5134</v>
      </c>
      <c r="C572" s="705"/>
      <c r="D572" s="705"/>
      <c r="E572" s="705"/>
      <c r="F572" s="705"/>
      <c r="G572" s="706"/>
      <c r="H572" s="11">
        <f>SUM(D574:D576)</f>
        <v>6</v>
      </c>
      <c r="I572" s="11">
        <f>COUNT(D574:D576)*2</f>
        <v>6</v>
      </c>
    </row>
    <row r="573" spans="1:9" ht="40.15" hidden="1" customHeight="1">
      <c r="A573" s="20" t="s">
        <v>123</v>
      </c>
      <c r="B573" s="28" t="s">
        <v>122</v>
      </c>
      <c r="C573" s="24"/>
      <c r="D573" s="24"/>
      <c r="E573" s="25"/>
      <c r="F573" s="24"/>
      <c r="G573" s="24"/>
    </row>
    <row r="574" spans="1:9" ht="40.15" customHeight="1">
      <c r="A574" s="18" t="s">
        <v>121</v>
      </c>
      <c r="B574" s="29" t="s">
        <v>5144</v>
      </c>
      <c r="C574" s="29" t="s">
        <v>5145</v>
      </c>
      <c r="D574" s="674">
        <v>2</v>
      </c>
      <c r="E574" s="25" t="s">
        <v>106</v>
      </c>
      <c r="F574" s="663" t="s">
        <v>5146</v>
      </c>
      <c r="G574" s="695"/>
    </row>
    <row r="575" spans="1:9" ht="40.15" customHeight="1">
      <c r="A575" s="18" t="s">
        <v>119</v>
      </c>
      <c r="B575" s="29" t="s">
        <v>5148</v>
      </c>
      <c r="C575" s="29" t="s">
        <v>5149</v>
      </c>
      <c r="D575" s="674">
        <v>2</v>
      </c>
      <c r="E575" s="25" t="s">
        <v>106</v>
      </c>
      <c r="F575" s="663" t="s">
        <v>5150</v>
      </c>
      <c r="G575" s="695"/>
    </row>
    <row r="576" spans="1:9" ht="40.15" customHeight="1">
      <c r="A576" s="18" t="s">
        <v>117</v>
      </c>
      <c r="B576" s="29" t="s">
        <v>5156</v>
      </c>
      <c r="C576" s="29" t="s">
        <v>5157</v>
      </c>
      <c r="D576" s="674">
        <v>2</v>
      </c>
      <c r="E576" s="25" t="s">
        <v>106</v>
      </c>
      <c r="F576" s="663" t="s">
        <v>5158</v>
      </c>
      <c r="G576" s="36"/>
    </row>
    <row r="577" spans="1:9" ht="40.15" customHeight="1">
      <c r="A577" s="322" t="s">
        <v>116</v>
      </c>
      <c r="B577" s="737" t="s">
        <v>115</v>
      </c>
      <c r="C577" s="738"/>
      <c r="D577" s="738"/>
      <c r="E577" s="738"/>
      <c r="F577" s="738"/>
      <c r="G577" s="739"/>
      <c r="H577" s="11">
        <f>SUM(D578:D580)</f>
        <v>6</v>
      </c>
      <c r="I577" s="11">
        <f>COUNT(D578:D580)*2</f>
        <v>6</v>
      </c>
    </row>
    <row r="578" spans="1:9" ht="31.5">
      <c r="A578" s="18" t="s">
        <v>114</v>
      </c>
      <c r="B578" s="112" t="s">
        <v>113</v>
      </c>
      <c r="C578" s="22" t="s">
        <v>5242</v>
      </c>
      <c r="D578" s="515">
        <v>2</v>
      </c>
      <c r="E578" s="25" t="s">
        <v>110</v>
      </c>
      <c r="F578" s="25" t="s">
        <v>5243</v>
      </c>
      <c r="G578" s="695"/>
    </row>
    <row r="579" spans="1:9" ht="30">
      <c r="A579" s="111"/>
      <c r="B579" s="112"/>
      <c r="C579" s="69" t="s">
        <v>5258</v>
      </c>
      <c r="D579" s="517">
        <v>2</v>
      </c>
      <c r="E579" s="124" t="s">
        <v>110</v>
      </c>
      <c r="F579" s="124" t="s">
        <v>5259</v>
      </c>
      <c r="G579" s="695"/>
    </row>
    <row r="580" spans="1:9" ht="31.5">
      <c r="A580" s="18" t="s">
        <v>108</v>
      </c>
      <c r="B580" s="112" t="s">
        <v>107</v>
      </c>
      <c r="C580" s="25" t="s">
        <v>5313</v>
      </c>
      <c r="D580" s="515">
        <v>2</v>
      </c>
      <c r="E580" s="110" t="s">
        <v>106</v>
      </c>
      <c r="F580" s="22" t="s">
        <v>5260</v>
      </c>
      <c r="G580" s="695"/>
    </row>
    <row r="581" spans="1:9" ht="15.75" hidden="1">
      <c r="A581" s="611" t="s">
        <v>5160</v>
      </c>
      <c r="B581" s="753" t="s">
        <v>5244</v>
      </c>
      <c r="C581" s="754"/>
      <c r="D581" s="754"/>
      <c r="E581" s="754"/>
      <c r="F581" s="754"/>
      <c r="G581" s="760"/>
      <c r="H581" s="509">
        <f>SUM(D582:D587)</f>
        <v>0</v>
      </c>
      <c r="I581" s="509">
        <f>COUNT(D582:D587)*2</f>
        <v>0</v>
      </c>
    </row>
    <row r="582" spans="1:9" ht="45" hidden="1">
      <c r="A582" s="611" t="s">
        <v>5162</v>
      </c>
      <c r="B582" s="21" t="s">
        <v>5163</v>
      </c>
      <c r="C582" s="21"/>
      <c r="D582" s="613"/>
      <c r="E582" s="21"/>
      <c r="F582" s="21"/>
      <c r="G582" s="21"/>
      <c r="H582" s="509"/>
      <c r="I582" s="509"/>
    </row>
    <row r="583" spans="1:9" ht="60" hidden="1">
      <c r="A583" s="611" t="s">
        <v>5166</v>
      </c>
      <c r="B583" s="21" t="s">
        <v>5167</v>
      </c>
      <c r="C583" s="21"/>
      <c r="D583" s="613"/>
      <c r="E583" s="21"/>
      <c r="F583" s="21"/>
      <c r="G583" s="21"/>
      <c r="H583" s="509"/>
      <c r="I583" s="509"/>
    </row>
    <row r="584" spans="1:9" ht="60" hidden="1">
      <c r="A584" s="611" t="s">
        <v>5170</v>
      </c>
      <c r="B584" s="21" t="s">
        <v>5171</v>
      </c>
      <c r="C584" s="21"/>
      <c r="D584" s="613"/>
      <c r="E584" s="21"/>
      <c r="F584" s="21"/>
      <c r="G584" s="21"/>
      <c r="H584" s="509"/>
      <c r="I584" s="509"/>
    </row>
    <row r="585" spans="1:9" ht="75" hidden="1">
      <c r="A585" s="611" t="s">
        <v>5174</v>
      </c>
      <c r="B585" s="21" t="s">
        <v>5175</v>
      </c>
      <c r="C585" s="21"/>
      <c r="D585" s="613"/>
      <c r="E585" s="21"/>
      <c r="F585" s="21"/>
      <c r="G585" s="21"/>
      <c r="H585" s="509"/>
      <c r="I585" s="509"/>
    </row>
    <row r="586" spans="1:9" ht="30" hidden="1">
      <c r="A586" s="611" t="s">
        <v>5178</v>
      </c>
      <c r="B586" s="21" t="s">
        <v>5179</v>
      </c>
      <c r="C586" s="21"/>
      <c r="D586" s="613"/>
      <c r="E586" s="21"/>
      <c r="F586" s="21"/>
      <c r="G586" s="21"/>
      <c r="H586" s="509"/>
      <c r="I586" s="509"/>
    </row>
    <row r="587" spans="1:9" ht="30" hidden="1">
      <c r="A587" s="611" t="s">
        <v>5182</v>
      </c>
      <c r="B587" s="21" t="s">
        <v>5183</v>
      </c>
      <c r="C587" s="21"/>
      <c r="D587" s="613"/>
      <c r="E587" s="21"/>
      <c r="F587" s="21"/>
      <c r="G587" s="21"/>
      <c r="H587" s="509"/>
      <c r="I587" s="509"/>
    </row>
    <row r="588" spans="1:9" ht="15.75">
      <c r="A588" s="624" t="s">
        <v>5186</v>
      </c>
      <c r="B588" s="761" t="s">
        <v>5187</v>
      </c>
      <c r="C588" s="762"/>
      <c r="D588" s="762"/>
      <c r="E588" s="762"/>
      <c r="F588" s="762"/>
      <c r="G588" s="829"/>
      <c r="H588" s="11">
        <f>SUM(D589:D598)</f>
        <v>2</v>
      </c>
      <c r="I588" s="11">
        <f>COUNT(D589:D598)*2</f>
        <v>2</v>
      </c>
    </row>
    <row r="589" spans="1:9" ht="75" hidden="1">
      <c r="A589" s="611" t="s">
        <v>5245</v>
      </c>
      <c r="B589" s="21" t="s">
        <v>5189</v>
      </c>
      <c r="C589" s="21"/>
      <c r="D589" s="613"/>
      <c r="E589" s="21"/>
      <c r="F589" s="21"/>
      <c r="G589" s="21"/>
      <c r="H589" s="509"/>
      <c r="I589" s="509"/>
    </row>
    <row r="590" spans="1:9" ht="60" hidden="1">
      <c r="A590" s="611" t="s">
        <v>5246</v>
      </c>
      <c r="B590" s="21" t="s">
        <v>5193</v>
      </c>
      <c r="C590" s="21"/>
      <c r="D590" s="613"/>
      <c r="E590" s="21"/>
      <c r="F590" s="21"/>
      <c r="G590" s="21"/>
      <c r="H590" s="509"/>
      <c r="I590" s="509"/>
    </row>
    <row r="591" spans="1:9" ht="60" hidden="1">
      <c r="A591" s="611" t="s">
        <v>5247</v>
      </c>
      <c r="B591" s="21" t="s">
        <v>5197</v>
      </c>
      <c r="C591" s="21"/>
      <c r="D591" s="613"/>
      <c r="E591" s="21"/>
      <c r="F591" s="21"/>
      <c r="G591" s="21"/>
      <c r="H591" s="509"/>
      <c r="I591" s="509"/>
    </row>
    <row r="592" spans="1:9" ht="45" hidden="1">
      <c r="A592" s="611" t="s">
        <v>5248</v>
      </c>
      <c r="B592" s="21" t="s">
        <v>5201</v>
      </c>
      <c r="C592" s="21"/>
      <c r="D592" s="613"/>
      <c r="E592" s="21"/>
      <c r="F592" s="21"/>
      <c r="G592" s="21"/>
      <c r="H592" s="509"/>
      <c r="I592" s="509"/>
    </row>
    <row r="593" spans="1:9" ht="45" hidden="1">
      <c r="A593" s="611" t="s">
        <v>5249</v>
      </c>
      <c r="B593" s="21" t="s">
        <v>5205</v>
      </c>
      <c r="C593" s="21"/>
      <c r="D593" s="613"/>
      <c r="E593" s="21"/>
      <c r="F593" s="21"/>
      <c r="G593" s="21"/>
      <c r="H593" s="509"/>
      <c r="I593" s="509"/>
    </row>
    <row r="594" spans="1:9" ht="75">
      <c r="A594" s="482" t="s">
        <v>5250</v>
      </c>
      <c r="B594" s="29" t="s">
        <v>5251</v>
      </c>
      <c r="C594" s="29" t="s">
        <v>5252</v>
      </c>
      <c r="D594" s="673">
        <v>2</v>
      </c>
      <c r="E594" s="110" t="s">
        <v>106</v>
      </c>
      <c r="F594" s="29" t="s">
        <v>5253</v>
      </c>
      <c r="G594" s="696"/>
    </row>
    <row r="595" spans="1:9" ht="75" hidden="1">
      <c r="A595" s="20" t="s">
        <v>5254</v>
      </c>
      <c r="B595" s="21" t="s">
        <v>5213</v>
      </c>
      <c r="C595" s="21"/>
      <c r="D595" s="613"/>
      <c r="E595" s="21"/>
      <c r="F595" s="21"/>
      <c r="G595" s="21"/>
      <c r="H595" s="509"/>
      <c r="I595" s="509"/>
    </row>
    <row r="596" spans="1:9" ht="30" hidden="1">
      <c r="A596" s="20" t="s">
        <v>5255</v>
      </c>
      <c r="B596" s="21" t="s">
        <v>5217</v>
      </c>
      <c r="C596" s="21"/>
      <c r="D596" s="613"/>
      <c r="E596" s="21"/>
      <c r="F596" s="21"/>
      <c r="G596" s="21"/>
      <c r="H596" s="509"/>
      <c r="I596" s="509"/>
    </row>
    <row r="597" spans="1:9" ht="45" hidden="1">
      <c r="A597" s="20" t="s">
        <v>5256</v>
      </c>
      <c r="B597" s="21" t="s">
        <v>5221</v>
      </c>
      <c r="C597" s="21"/>
      <c r="D597" s="613"/>
      <c r="E597" s="21"/>
      <c r="F597" s="21"/>
      <c r="G597" s="21"/>
      <c r="H597" s="509"/>
      <c r="I597" s="509"/>
    </row>
    <row r="598" spans="1:9" ht="60" hidden="1">
      <c r="A598" s="20" t="s">
        <v>5257</v>
      </c>
      <c r="B598" s="21" t="s">
        <v>5225</v>
      </c>
      <c r="C598" s="21"/>
      <c r="D598" s="613"/>
      <c r="E598" s="21"/>
      <c r="F598" s="21"/>
      <c r="G598" s="21"/>
      <c r="H598" s="509"/>
      <c r="I598" s="509"/>
    </row>
    <row r="599" spans="1:9" ht="18.75">
      <c r="A599" s="18"/>
      <c r="B599" s="1021" t="s">
        <v>105</v>
      </c>
      <c r="C599" s="1021"/>
      <c r="D599" s="1021"/>
      <c r="E599" s="1021"/>
      <c r="F599" s="1021"/>
      <c r="G599" s="1021"/>
      <c r="H599" s="11">
        <f>H600+H607+H613+H617</f>
        <v>28</v>
      </c>
      <c r="I599" s="11">
        <f>I600+I607+I613+I617</f>
        <v>28</v>
      </c>
    </row>
    <row r="600" spans="1:9" ht="40.15" customHeight="1">
      <c r="A600" s="320" t="s">
        <v>104</v>
      </c>
      <c r="B600" s="879" t="s">
        <v>103</v>
      </c>
      <c r="C600" s="880"/>
      <c r="D600" s="880"/>
      <c r="E600" s="880"/>
      <c r="F600" s="880"/>
      <c r="G600" s="881"/>
      <c r="H600" s="11">
        <f>SUM(D601:D604)</f>
        <v>8</v>
      </c>
      <c r="I600" s="11">
        <f>COUNT(D601:D604)*2</f>
        <v>8</v>
      </c>
    </row>
    <row r="601" spans="1:9" ht="30">
      <c r="A601" s="18" t="s">
        <v>102</v>
      </c>
      <c r="B601" s="44" t="s">
        <v>101</v>
      </c>
      <c r="C601" s="35" t="s">
        <v>3526</v>
      </c>
      <c r="D601" s="72">
        <v>2</v>
      </c>
      <c r="E601" s="71" t="s">
        <v>49</v>
      </c>
      <c r="F601" s="188"/>
      <c r="G601" s="186"/>
    </row>
    <row r="602" spans="1:9" ht="30">
      <c r="A602" s="18"/>
      <c r="B602" s="44"/>
      <c r="C602" s="35" t="s">
        <v>3525</v>
      </c>
      <c r="D602" s="72">
        <v>2</v>
      </c>
      <c r="E602" s="71" t="s">
        <v>49</v>
      </c>
      <c r="F602" s="188"/>
      <c r="G602" s="186"/>
    </row>
    <row r="603" spans="1:9" ht="30">
      <c r="A603" s="18"/>
      <c r="B603" s="44"/>
      <c r="C603" s="188" t="s">
        <v>3524</v>
      </c>
      <c r="D603" s="72">
        <v>2</v>
      </c>
      <c r="E603" s="71" t="s">
        <v>49</v>
      </c>
      <c r="F603" s="35" t="s">
        <v>3523</v>
      </c>
      <c r="G603" s="186"/>
    </row>
    <row r="604" spans="1:9" ht="45">
      <c r="A604" s="18"/>
      <c r="B604" s="44"/>
      <c r="C604" s="71" t="s">
        <v>3522</v>
      </c>
      <c r="D604" s="72">
        <v>2</v>
      </c>
      <c r="E604" s="71" t="s">
        <v>49</v>
      </c>
      <c r="F604" s="35" t="s">
        <v>3521</v>
      </c>
      <c r="G604" s="186"/>
    </row>
    <row r="605" spans="1:9" ht="30" hidden="1">
      <c r="A605" s="20" t="s">
        <v>94</v>
      </c>
      <c r="B605" s="16" t="s">
        <v>93</v>
      </c>
      <c r="C605" s="12"/>
      <c r="D605" s="12"/>
      <c r="E605" s="13"/>
      <c r="F605" s="12"/>
      <c r="G605" s="12"/>
    </row>
    <row r="606" spans="1:9" ht="45" hidden="1">
      <c r="A606" s="20" t="s">
        <v>91</v>
      </c>
      <c r="B606" s="16" t="s">
        <v>90</v>
      </c>
      <c r="C606" s="12"/>
      <c r="D606" s="12"/>
      <c r="E606" s="13"/>
      <c r="F606" s="12"/>
      <c r="G606" s="12"/>
    </row>
    <row r="607" spans="1:9" ht="40.15" customHeight="1">
      <c r="A607" s="320" t="s">
        <v>89</v>
      </c>
      <c r="B607" s="879" t="s">
        <v>88</v>
      </c>
      <c r="C607" s="880"/>
      <c r="D607" s="880"/>
      <c r="E607" s="880"/>
      <c r="F607" s="880"/>
      <c r="G607" s="881"/>
      <c r="H607" s="11">
        <f>SUM(D608:D611)</f>
        <v>8</v>
      </c>
      <c r="I607" s="11">
        <f>COUNT(D608:D611)*2</f>
        <v>8</v>
      </c>
    </row>
    <row r="608" spans="1:9" ht="30">
      <c r="A608" s="18" t="s">
        <v>87</v>
      </c>
      <c r="B608" s="44" t="s">
        <v>86</v>
      </c>
      <c r="C608" s="35" t="s">
        <v>3520</v>
      </c>
      <c r="D608" s="72">
        <v>2</v>
      </c>
      <c r="E608" s="71" t="s">
        <v>49</v>
      </c>
      <c r="F608" s="188"/>
      <c r="G608" s="186"/>
    </row>
    <row r="609" spans="1:9" ht="30">
      <c r="A609" s="18"/>
      <c r="B609" s="44"/>
      <c r="C609" s="35" t="s">
        <v>3519</v>
      </c>
      <c r="D609" s="72">
        <v>2</v>
      </c>
      <c r="E609" s="71" t="s">
        <v>49</v>
      </c>
      <c r="F609" s="188"/>
      <c r="G609" s="186"/>
    </row>
    <row r="610" spans="1:9" ht="45">
      <c r="A610" s="18"/>
      <c r="B610" s="44"/>
      <c r="C610" s="35" t="s">
        <v>3518</v>
      </c>
      <c r="D610" s="72">
        <v>2</v>
      </c>
      <c r="E610" s="71" t="s">
        <v>49</v>
      </c>
      <c r="F610" s="35" t="s">
        <v>3517</v>
      </c>
      <c r="G610" s="186"/>
    </row>
    <row r="611" spans="1:9" ht="60">
      <c r="A611" s="18"/>
      <c r="B611" s="44"/>
      <c r="C611" s="35" t="s">
        <v>3516</v>
      </c>
      <c r="D611" s="72">
        <v>2</v>
      </c>
      <c r="E611" s="71" t="s">
        <v>49</v>
      </c>
      <c r="F611" s="35" t="s">
        <v>3515</v>
      </c>
      <c r="G611" s="186"/>
    </row>
    <row r="612" spans="1:9" ht="45" hidden="1">
      <c r="A612" s="20" t="s">
        <v>74</v>
      </c>
      <c r="B612" s="16" t="s">
        <v>73</v>
      </c>
      <c r="C612" s="12"/>
      <c r="D612" s="12"/>
      <c r="E612" s="13"/>
      <c r="F612" s="12"/>
      <c r="G612" s="12"/>
    </row>
    <row r="613" spans="1:9" ht="40.15" customHeight="1">
      <c r="A613" s="320" t="s">
        <v>72</v>
      </c>
      <c r="B613" s="879" t="s">
        <v>71</v>
      </c>
      <c r="C613" s="880"/>
      <c r="D613" s="880"/>
      <c r="E613" s="880"/>
      <c r="F613" s="880"/>
      <c r="G613" s="881"/>
      <c r="H613" s="11">
        <f>SUM(D614:D615)</f>
        <v>4</v>
      </c>
      <c r="I613" s="11">
        <f>COUNT(D614:D615)*2</f>
        <v>4</v>
      </c>
    </row>
    <row r="614" spans="1:9" ht="30">
      <c r="A614" s="18" t="s">
        <v>70</v>
      </c>
      <c r="B614" s="44" t="s">
        <v>69</v>
      </c>
      <c r="C614" s="188" t="s">
        <v>2387</v>
      </c>
      <c r="D614" s="72">
        <v>2</v>
      </c>
      <c r="E614" s="71" t="s">
        <v>49</v>
      </c>
      <c r="F614" s="188"/>
      <c r="G614" s="186"/>
    </row>
    <row r="615" spans="1:9">
      <c r="A615" s="18"/>
      <c r="B615" s="44"/>
      <c r="C615" s="188" t="s">
        <v>3514</v>
      </c>
      <c r="D615" s="72">
        <v>2</v>
      </c>
      <c r="E615" s="71" t="s">
        <v>49</v>
      </c>
      <c r="F615" s="188"/>
      <c r="G615" s="186"/>
    </row>
    <row r="616" spans="1:9" ht="45" hidden="1">
      <c r="A616" s="20" t="s">
        <v>62</v>
      </c>
      <c r="B616" s="16" t="s">
        <v>61</v>
      </c>
      <c r="C616" s="12"/>
      <c r="D616" s="12"/>
      <c r="E616" s="13"/>
      <c r="F616" s="12"/>
      <c r="G616" s="12"/>
    </row>
    <row r="617" spans="1:9" ht="40.15" customHeight="1">
      <c r="A617" s="320" t="s">
        <v>60</v>
      </c>
      <c r="B617" s="879" t="s">
        <v>59</v>
      </c>
      <c r="C617" s="880"/>
      <c r="D617" s="880"/>
      <c r="E617" s="880"/>
      <c r="F617" s="880"/>
      <c r="G617" s="881"/>
      <c r="H617" s="11">
        <f>SUM(D618:D621)</f>
        <v>8</v>
      </c>
      <c r="I617" s="11">
        <f>COUNT(D618:D621)*2</f>
        <v>8</v>
      </c>
    </row>
    <row r="618" spans="1:9" ht="30">
      <c r="A618" s="18" t="s">
        <v>58</v>
      </c>
      <c r="B618" s="44" t="s">
        <v>57</v>
      </c>
      <c r="C618" s="35" t="s">
        <v>3513</v>
      </c>
      <c r="D618" s="72">
        <v>2</v>
      </c>
      <c r="E618" s="71" t="s">
        <v>49</v>
      </c>
      <c r="F618" s="188"/>
      <c r="G618" s="186"/>
    </row>
    <row r="619" spans="1:9" ht="30">
      <c r="A619" s="18"/>
      <c r="B619" s="44"/>
      <c r="C619" s="35" t="s">
        <v>3512</v>
      </c>
      <c r="D619" s="72">
        <v>2</v>
      </c>
      <c r="E619" s="71" t="s">
        <v>49</v>
      </c>
      <c r="F619" s="188"/>
      <c r="G619" s="186"/>
    </row>
    <row r="620" spans="1:9" ht="30">
      <c r="A620" s="18"/>
      <c r="B620" s="44"/>
      <c r="C620" s="35" t="s">
        <v>3511</v>
      </c>
      <c r="D620" s="72">
        <v>2</v>
      </c>
      <c r="E620" s="71" t="s">
        <v>49</v>
      </c>
      <c r="F620" s="188"/>
      <c r="G620" s="186"/>
    </row>
    <row r="621" spans="1:9" ht="30">
      <c r="A621" s="18"/>
      <c r="B621" s="44"/>
      <c r="C621" s="35" t="s">
        <v>3510</v>
      </c>
      <c r="D621" s="72">
        <v>2</v>
      </c>
      <c r="E621" s="71" t="s">
        <v>49</v>
      </c>
      <c r="F621" s="188"/>
      <c r="G621" s="186"/>
    </row>
    <row r="622" spans="1:9" ht="45" hidden="1">
      <c r="A622" s="20" t="s">
        <v>48</v>
      </c>
      <c r="B622" s="16" t="s">
        <v>47</v>
      </c>
      <c r="C622" s="12"/>
      <c r="D622" s="12"/>
      <c r="E622" s="13"/>
      <c r="F622" s="12"/>
      <c r="G622" s="12"/>
    </row>
    <row r="624" spans="1:9">
      <c r="A624" s="523"/>
      <c r="B624" s="509"/>
      <c r="C624" s="509"/>
      <c r="D624" s="509"/>
      <c r="E624" s="509"/>
      <c r="F624" s="509"/>
      <c r="G624" s="509"/>
    </row>
    <row r="625" spans="1:7">
      <c r="B625" s="11"/>
      <c r="C625" s="11"/>
      <c r="D625" s="11"/>
      <c r="E625" s="11"/>
      <c r="F625" s="509"/>
      <c r="G625" s="509"/>
    </row>
    <row r="626" spans="1:7">
      <c r="B626" s="11" t="s">
        <v>46</v>
      </c>
      <c r="C626" s="11" t="s">
        <v>17</v>
      </c>
      <c r="D626" s="11" t="s">
        <v>1786</v>
      </c>
      <c r="E626" s="11"/>
      <c r="F626" s="509"/>
      <c r="G626" s="509"/>
    </row>
    <row r="627" spans="1:7">
      <c r="A627" s="331" t="s">
        <v>42</v>
      </c>
      <c r="B627" s="11">
        <f>H42</f>
        <v>14</v>
      </c>
      <c r="C627" s="11">
        <f>I42</f>
        <v>14</v>
      </c>
      <c r="D627" s="595">
        <f>IF(D635=0,0,B627/C627)</f>
        <v>1</v>
      </c>
      <c r="E627" s="11"/>
      <c r="F627" s="509"/>
      <c r="G627" s="509"/>
    </row>
    <row r="628" spans="1:7">
      <c r="A628" s="331" t="s">
        <v>40</v>
      </c>
      <c r="B628" s="11">
        <f>H96</f>
        <v>16</v>
      </c>
      <c r="C628" s="11">
        <f>I96</f>
        <v>16</v>
      </c>
      <c r="D628" s="595">
        <f>IF(D635=0,0,B628/C628)</f>
        <v>1</v>
      </c>
      <c r="E628" s="11"/>
      <c r="F628" s="509"/>
      <c r="G628" s="509"/>
    </row>
    <row r="629" spans="1:7">
      <c r="A629" s="331" t="s">
        <v>38</v>
      </c>
      <c r="B629" s="11">
        <f>H142</f>
        <v>84</v>
      </c>
      <c r="C629" s="11">
        <f>I142</f>
        <v>84</v>
      </c>
      <c r="D629" s="595">
        <f>IF(D635=0,0,B629/C629)</f>
        <v>1</v>
      </c>
      <c r="E629" s="11"/>
      <c r="F629" s="509"/>
      <c r="G629" s="509"/>
    </row>
    <row r="630" spans="1:7">
      <c r="A630" s="331" t="s">
        <v>36</v>
      </c>
      <c r="B630" s="11">
        <f>H214</f>
        <v>122</v>
      </c>
      <c r="C630" s="11">
        <f>I214</f>
        <v>122</v>
      </c>
      <c r="D630" s="595">
        <f>IF(D635=0,0,B630/C630)</f>
        <v>1</v>
      </c>
      <c r="E630" s="11"/>
      <c r="F630" s="509"/>
      <c r="G630" s="509"/>
    </row>
    <row r="631" spans="1:7">
      <c r="A631" s="331" t="s">
        <v>34</v>
      </c>
      <c r="B631" s="11">
        <f>H310</f>
        <v>32</v>
      </c>
      <c r="C631" s="11">
        <f>I310</f>
        <v>32</v>
      </c>
      <c r="D631" s="595">
        <f>IF(D635=0,0,B631/C631)</f>
        <v>1</v>
      </c>
      <c r="E631" s="11"/>
      <c r="F631" s="509"/>
      <c r="G631" s="509"/>
    </row>
    <row r="632" spans="1:7">
      <c r="A632" s="331" t="s">
        <v>31</v>
      </c>
      <c r="B632" s="11">
        <f>H456</f>
        <v>80</v>
      </c>
      <c r="C632" s="11">
        <f>I456</f>
        <v>80</v>
      </c>
      <c r="D632" s="595">
        <f>IF(D635=0,0,B632/C632)</f>
        <v>1</v>
      </c>
      <c r="E632" s="11"/>
      <c r="F632" s="509"/>
      <c r="G632" s="509"/>
    </row>
    <row r="633" spans="1:7">
      <c r="A633" s="331" t="s">
        <v>30</v>
      </c>
      <c r="B633" s="11">
        <f>H510</f>
        <v>118</v>
      </c>
      <c r="C633" s="11">
        <f>I510</f>
        <v>118</v>
      </c>
      <c r="D633" s="595">
        <f>IF(D635=0,0,B633/C633)</f>
        <v>1</v>
      </c>
      <c r="E633" s="11"/>
      <c r="F633" s="509"/>
      <c r="G633" s="509"/>
    </row>
    <row r="634" spans="1:7">
      <c r="A634" s="331" t="s">
        <v>28</v>
      </c>
      <c r="B634" s="11">
        <f>H599</f>
        <v>28</v>
      </c>
      <c r="C634" s="11">
        <f>I599</f>
        <v>28</v>
      </c>
      <c r="D634" s="595">
        <f>IF(D635=0,0,B634/C634)</f>
        <v>1</v>
      </c>
      <c r="E634" s="11"/>
      <c r="F634" s="509"/>
      <c r="G634" s="509"/>
    </row>
    <row r="635" spans="1:7">
      <c r="A635" s="331" t="s">
        <v>44</v>
      </c>
      <c r="B635" s="11">
        <f>IF(H2=0,0,SUM(B627:B634))</f>
        <v>494</v>
      </c>
      <c r="C635" s="11">
        <f>IF(H2=0,0,SUM(C627:C634))</f>
        <v>494</v>
      </c>
      <c r="D635" s="595">
        <f>IF(H2=0,0,B635/C635)</f>
        <v>1</v>
      </c>
      <c r="E635" s="11"/>
      <c r="F635" s="509"/>
      <c r="G635" s="509"/>
    </row>
    <row r="636" spans="1:7">
      <c r="B636" s="11"/>
      <c r="C636" s="11"/>
      <c r="D636" s="11"/>
      <c r="E636" s="11"/>
      <c r="F636" s="509"/>
      <c r="G636" s="509"/>
    </row>
    <row r="637" spans="1:7">
      <c r="A637" s="331">
        <v>0</v>
      </c>
      <c r="B637" s="11"/>
      <c r="C637" s="11"/>
      <c r="D637" s="11"/>
      <c r="E637" s="11"/>
      <c r="F637" s="509"/>
      <c r="G637" s="509"/>
    </row>
    <row r="638" spans="1:7">
      <c r="A638" s="331">
        <v>1</v>
      </c>
      <c r="B638" s="11"/>
      <c r="C638" s="11"/>
      <c r="D638" s="11"/>
      <c r="E638" s="11"/>
      <c r="F638" s="509"/>
      <c r="G638" s="509"/>
    </row>
    <row r="639" spans="1:7">
      <c r="A639" s="331">
        <v>2</v>
      </c>
      <c r="B639" s="11"/>
      <c r="C639" s="11"/>
      <c r="D639" s="11"/>
      <c r="E639" s="11"/>
      <c r="F639" s="509"/>
      <c r="G639" s="509"/>
    </row>
    <row r="640" spans="1:7">
      <c r="A640" s="523"/>
      <c r="B640" s="509"/>
      <c r="C640" s="509"/>
      <c r="D640" s="509"/>
      <c r="E640" s="509"/>
      <c r="F640" s="509"/>
      <c r="G640" s="509"/>
    </row>
    <row r="641" spans="1:7">
      <c r="A641" s="523"/>
      <c r="B641" s="509"/>
      <c r="C641" s="509"/>
      <c r="D641" s="509"/>
      <c r="E641" s="509"/>
      <c r="F641" s="509"/>
      <c r="G641" s="509"/>
    </row>
    <row r="642" spans="1:7">
      <c r="A642" s="523"/>
      <c r="B642" s="509"/>
      <c r="C642" s="509"/>
      <c r="D642" s="509"/>
      <c r="E642" s="509"/>
      <c r="F642" s="509"/>
      <c r="G642" s="509"/>
    </row>
    <row r="643" spans="1:7">
      <c r="A643" s="523"/>
      <c r="B643" s="509"/>
      <c r="C643" s="509"/>
      <c r="D643" s="509"/>
      <c r="E643" s="509"/>
      <c r="F643" s="509"/>
      <c r="G643" s="509"/>
    </row>
    <row r="644" spans="1:7">
      <c r="A644" s="523"/>
      <c r="B644" s="509"/>
      <c r="C644" s="509"/>
      <c r="D644" s="509"/>
      <c r="E644" s="509"/>
      <c r="F644" s="509"/>
      <c r="G644" s="509"/>
    </row>
    <row r="645" spans="1:7">
      <c r="A645" s="523"/>
      <c r="B645" s="509"/>
      <c r="C645" s="509"/>
      <c r="D645" s="509"/>
      <c r="E645" s="509"/>
      <c r="F645" s="509"/>
      <c r="G645" s="509"/>
    </row>
    <row r="646" spans="1:7">
      <c r="A646" s="523"/>
      <c r="B646" s="509"/>
      <c r="C646" s="509"/>
      <c r="D646" s="509"/>
      <c r="E646" s="509"/>
      <c r="F646" s="509"/>
      <c r="G646" s="509"/>
    </row>
    <row r="647" spans="1:7">
      <c r="A647" s="523"/>
      <c r="B647" s="509"/>
      <c r="C647" s="509"/>
      <c r="D647" s="509"/>
      <c r="E647" s="509"/>
      <c r="F647" s="509"/>
      <c r="G647" s="509"/>
    </row>
    <row r="648" spans="1:7">
      <c r="A648" s="523"/>
      <c r="B648" s="509"/>
      <c r="C648" s="509"/>
      <c r="D648" s="509"/>
      <c r="E648" s="509"/>
      <c r="F648" s="509"/>
      <c r="G648" s="509"/>
    </row>
    <row r="649" spans="1:7">
      <c r="A649" s="523"/>
      <c r="B649" s="509"/>
      <c r="C649" s="509"/>
      <c r="D649" s="509"/>
      <c r="E649" s="509"/>
      <c r="F649" s="509"/>
      <c r="G649" s="509"/>
    </row>
    <row r="650" spans="1:7">
      <c r="A650" s="523"/>
      <c r="B650" s="509"/>
      <c r="C650" s="509"/>
      <c r="D650" s="509"/>
      <c r="E650" s="509"/>
      <c r="F650" s="509"/>
      <c r="G650" s="509"/>
    </row>
    <row r="651" spans="1:7">
      <c r="A651" s="523"/>
      <c r="B651" s="509"/>
      <c r="C651" s="509"/>
      <c r="D651" s="509"/>
      <c r="E651" s="509"/>
      <c r="F651" s="509"/>
      <c r="G651" s="509"/>
    </row>
    <row r="652" spans="1:7">
      <c r="A652" s="523"/>
      <c r="B652" s="509"/>
      <c r="C652" s="509"/>
      <c r="D652" s="509"/>
      <c r="E652" s="509"/>
      <c r="F652" s="509"/>
      <c r="G652" s="509"/>
    </row>
    <row r="653" spans="1:7">
      <c r="A653" s="523"/>
      <c r="B653" s="509"/>
      <c r="C653" s="509"/>
      <c r="D653" s="509"/>
      <c r="E653" s="509"/>
      <c r="F653" s="509"/>
      <c r="G653" s="509"/>
    </row>
    <row r="654" spans="1:7">
      <c r="A654" s="523"/>
      <c r="B654" s="509"/>
      <c r="C654" s="509"/>
      <c r="D654" s="509"/>
      <c r="E654" s="509"/>
      <c r="F654" s="509"/>
      <c r="G654" s="509"/>
    </row>
    <row r="655" spans="1:7">
      <c r="A655" s="523"/>
      <c r="B655" s="509"/>
      <c r="C655" s="509"/>
      <c r="D655" s="509"/>
      <c r="E655" s="509"/>
      <c r="F655" s="509"/>
      <c r="G655" s="509"/>
    </row>
    <row r="656" spans="1:7">
      <c r="A656" s="523"/>
      <c r="B656" s="509"/>
      <c r="C656" s="509"/>
      <c r="D656" s="509"/>
      <c r="E656" s="509"/>
      <c r="F656" s="509"/>
      <c r="G656" s="509"/>
    </row>
    <row r="657" spans="1:7">
      <c r="A657" s="523"/>
      <c r="B657" s="509"/>
      <c r="C657" s="509"/>
      <c r="D657" s="509"/>
      <c r="E657" s="509"/>
      <c r="F657" s="509"/>
      <c r="G657" s="509"/>
    </row>
    <row r="658" spans="1:7">
      <c r="A658" s="523"/>
      <c r="B658" s="509"/>
      <c r="C658" s="509"/>
      <c r="D658" s="509"/>
      <c r="E658" s="509"/>
      <c r="F658" s="509"/>
      <c r="G658" s="509"/>
    </row>
    <row r="659" spans="1:7">
      <c r="A659" s="523"/>
      <c r="B659" s="509"/>
      <c r="C659" s="509"/>
      <c r="D659" s="509"/>
      <c r="E659" s="509"/>
      <c r="F659" s="509"/>
      <c r="G659" s="509"/>
    </row>
    <row r="660" spans="1:7">
      <c r="A660" s="523"/>
      <c r="B660" s="509"/>
      <c r="C660" s="509"/>
      <c r="D660" s="509"/>
      <c r="E660" s="509"/>
      <c r="F660" s="509"/>
      <c r="G660" s="509"/>
    </row>
    <row r="661" spans="1:7">
      <c r="A661" s="523"/>
      <c r="B661" s="509"/>
      <c r="C661" s="509"/>
      <c r="D661" s="509"/>
      <c r="E661" s="509"/>
      <c r="F661" s="509"/>
      <c r="G661" s="509"/>
    </row>
    <row r="662" spans="1:7">
      <c r="A662" s="329"/>
      <c r="B662" s="9"/>
      <c r="C662" s="9"/>
      <c r="D662" s="9"/>
      <c r="F662" s="9"/>
      <c r="G662" s="9"/>
    </row>
    <row r="663" spans="1:7">
      <c r="A663" s="329"/>
      <c r="B663" s="9"/>
      <c r="C663" s="9"/>
      <c r="D663" s="9"/>
      <c r="F663" s="9"/>
      <c r="G663" s="9"/>
    </row>
    <row r="664" spans="1:7">
      <c r="A664" s="329"/>
      <c r="B664" s="9"/>
      <c r="C664" s="9"/>
      <c r="D664" s="9"/>
      <c r="F664" s="9"/>
      <c r="G664" s="9"/>
    </row>
    <row r="665" spans="1:7">
      <c r="A665" s="329"/>
      <c r="B665" s="9"/>
      <c r="C665" s="9"/>
      <c r="D665" s="9"/>
      <c r="F665" s="9"/>
      <c r="G665" s="9"/>
    </row>
    <row r="666" spans="1:7">
      <c r="A666" s="329"/>
      <c r="B666" s="9"/>
      <c r="C666" s="9"/>
      <c r="D666" s="9"/>
      <c r="F666" s="9"/>
      <c r="G666" s="9"/>
    </row>
    <row r="667" spans="1:7">
      <c r="A667" s="329"/>
      <c r="B667" s="9"/>
      <c r="C667" s="9"/>
      <c r="D667" s="9"/>
      <c r="F667" s="9"/>
      <c r="G667" s="9"/>
    </row>
    <row r="668" spans="1:7">
      <c r="A668" s="329"/>
      <c r="B668" s="9"/>
      <c r="C668" s="9"/>
      <c r="D668" s="9"/>
      <c r="F668" s="9"/>
      <c r="G668" s="9"/>
    </row>
    <row r="669" spans="1:7">
      <c r="A669" s="329"/>
      <c r="B669" s="9"/>
      <c r="C669" s="9"/>
      <c r="D669" s="9"/>
      <c r="F669" s="9"/>
      <c r="G669" s="9"/>
    </row>
    <row r="670" spans="1:7">
      <c r="A670" s="329"/>
      <c r="B670" s="9"/>
      <c r="C670" s="9"/>
      <c r="D670" s="9"/>
      <c r="F670" s="9"/>
      <c r="G670" s="9"/>
    </row>
    <row r="671" spans="1:7">
      <c r="A671" s="329"/>
      <c r="B671" s="9"/>
      <c r="C671" s="9"/>
      <c r="D671" s="9"/>
      <c r="F671" s="9"/>
      <c r="G671" s="9"/>
    </row>
    <row r="672" spans="1:7">
      <c r="A672" s="329"/>
      <c r="B672" s="9"/>
      <c r="C672" s="9"/>
      <c r="D672" s="9"/>
      <c r="F672" s="9"/>
      <c r="G672" s="9"/>
    </row>
    <row r="673" spans="1:7">
      <c r="A673" s="329"/>
      <c r="B673" s="9"/>
      <c r="C673" s="9"/>
      <c r="D673" s="9"/>
      <c r="F673" s="9"/>
      <c r="G673" s="9"/>
    </row>
    <row r="674" spans="1:7">
      <c r="A674" s="329"/>
      <c r="B674" s="9"/>
      <c r="C674" s="9"/>
      <c r="D674" s="9"/>
      <c r="F674" s="9"/>
      <c r="G674" s="9"/>
    </row>
    <row r="675" spans="1:7">
      <c r="A675" s="329"/>
      <c r="B675" s="9"/>
      <c r="C675" s="9"/>
      <c r="D675" s="9"/>
      <c r="F675" s="9"/>
      <c r="G675" s="9"/>
    </row>
    <row r="676" spans="1:7">
      <c r="A676" s="329"/>
      <c r="B676" s="9"/>
      <c r="C676" s="9"/>
      <c r="D676" s="9"/>
      <c r="F676" s="9"/>
      <c r="G676" s="9"/>
    </row>
    <row r="677" spans="1:7">
      <c r="A677" s="329"/>
      <c r="B677" s="9"/>
      <c r="C677" s="9"/>
      <c r="D677" s="9"/>
      <c r="F677" s="9"/>
      <c r="G677" s="9"/>
    </row>
    <row r="678" spans="1:7">
      <c r="A678" s="329"/>
      <c r="B678" s="9"/>
      <c r="C678" s="9"/>
      <c r="D678" s="9"/>
      <c r="F678" s="9"/>
      <c r="G678" s="9"/>
    </row>
    <row r="679" spans="1:7">
      <c r="A679" s="329"/>
      <c r="B679" s="9"/>
      <c r="C679" s="9"/>
      <c r="D679" s="9"/>
      <c r="F679" s="9"/>
      <c r="G679" s="9"/>
    </row>
    <row r="680" spans="1:7">
      <c r="A680" s="329"/>
      <c r="B680" s="9"/>
      <c r="C680" s="9"/>
      <c r="D680" s="9"/>
      <c r="F680" s="9"/>
      <c r="G680" s="9"/>
    </row>
    <row r="681" spans="1:7">
      <c r="A681" s="329"/>
      <c r="B681" s="9"/>
      <c r="C681" s="9"/>
      <c r="D681" s="9"/>
      <c r="F681" s="9"/>
      <c r="G681" s="9"/>
    </row>
    <row r="682" spans="1:7">
      <c r="A682" s="329"/>
      <c r="B682" s="9"/>
      <c r="C682" s="9"/>
      <c r="D682" s="9"/>
      <c r="F682" s="9"/>
      <c r="G682" s="9"/>
    </row>
    <row r="683" spans="1:7">
      <c r="A683" s="329"/>
      <c r="B683" s="9"/>
      <c r="C683" s="9"/>
      <c r="D683" s="9"/>
      <c r="F683" s="9"/>
      <c r="G683" s="9"/>
    </row>
    <row r="684" spans="1:7">
      <c r="A684" s="329"/>
      <c r="B684" s="9"/>
      <c r="C684" s="9"/>
      <c r="D684" s="9"/>
      <c r="F684" s="9"/>
      <c r="G684" s="9"/>
    </row>
    <row r="685" spans="1:7">
      <c r="A685" s="329"/>
      <c r="B685" s="9"/>
      <c r="C685" s="9"/>
      <c r="D685" s="9"/>
      <c r="F685" s="9"/>
      <c r="G685" s="9"/>
    </row>
    <row r="686" spans="1:7">
      <c r="A686" s="329"/>
      <c r="B686" s="9"/>
      <c r="C686" s="9"/>
      <c r="D686" s="9"/>
      <c r="F686" s="9"/>
      <c r="G686" s="9"/>
    </row>
    <row r="687" spans="1:7">
      <c r="A687" s="329"/>
      <c r="B687" s="9"/>
      <c r="C687" s="9"/>
      <c r="D687" s="9"/>
      <c r="F687" s="9"/>
      <c r="G687" s="9"/>
    </row>
    <row r="688" spans="1:7">
      <c r="A688" s="329"/>
      <c r="B688" s="9"/>
      <c r="C688" s="9"/>
      <c r="D688" s="9"/>
      <c r="F688" s="9"/>
      <c r="G688" s="9"/>
    </row>
    <row r="689" spans="1:7">
      <c r="A689" s="329"/>
      <c r="B689" s="9"/>
      <c r="C689" s="9"/>
      <c r="D689" s="9"/>
      <c r="F689" s="9"/>
      <c r="G689" s="9"/>
    </row>
    <row r="690" spans="1:7">
      <c r="A690" s="329"/>
      <c r="B690" s="9"/>
      <c r="C690" s="9"/>
      <c r="D690" s="9"/>
      <c r="F690" s="9"/>
      <c r="G690" s="9"/>
    </row>
    <row r="691" spans="1:7">
      <c r="A691" s="329"/>
      <c r="B691" s="9"/>
      <c r="C691" s="9"/>
      <c r="D691" s="9"/>
      <c r="F691" s="9"/>
      <c r="G691" s="9"/>
    </row>
    <row r="692" spans="1:7">
      <c r="A692" s="329"/>
      <c r="B692" s="9"/>
      <c r="C692" s="9"/>
      <c r="D692" s="9"/>
      <c r="F692" s="9"/>
      <c r="G692" s="9"/>
    </row>
    <row r="693" spans="1:7">
      <c r="A693" s="329"/>
      <c r="B693" s="9"/>
      <c r="C693" s="9"/>
      <c r="D693" s="9"/>
      <c r="F693" s="9"/>
      <c r="G693" s="9"/>
    </row>
    <row r="694" spans="1:7">
      <c r="A694" s="329"/>
      <c r="B694" s="9"/>
      <c r="C694" s="9"/>
      <c r="D694" s="9"/>
      <c r="F694" s="9"/>
      <c r="G694" s="9"/>
    </row>
    <row r="695" spans="1:7">
      <c r="A695" s="329"/>
      <c r="B695" s="9"/>
      <c r="C695" s="9"/>
      <c r="D695" s="9"/>
      <c r="F695" s="9"/>
      <c r="G695" s="9"/>
    </row>
    <row r="696" spans="1:7">
      <c r="A696" s="329"/>
      <c r="B696" s="9"/>
      <c r="C696" s="9"/>
      <c r="D696" s="9"/>
      <c r="F696" s="9"/>
      <c r="G696" s="9"/>
    </row>
    <row r="697" spans="1:7">
      <c r="A697" s="329"/>
      <c r="B697" s="9"/>
      <c r="C697" s="9"/>
      <c r="D697" s="9"/>
      <c r="F697" s="9"/>
      <c r="G697" s="9"/>
    </row>
    <row r="698" spans="1:7">
      <c r="A698" s="329"/>
      <c r="B698" s="9"/>
      <c r="C698" s="9"/>
      <c r="D698" s="9"/>
      <c r="F698" s="9"/>
      <c r="G698" s="9"/>
    </row>
    <row r="699" spans="1:7">
      <c r="A699" s="329"/>
      <c r="B699" s="9"/>
      <c r="C699" s="9"/>
      <c r="D699" s="9"/>
      <c r="F699" s="9"/>
      <c r="G699" s="9"/>
    </row>
    <row r="700" spans="1:7">
      <c r="A700" s="329"/>
      <c r="B700" s="9"/>
      <c r="C700" s="9"/>
      <c r="D700" s="9"/>
      <c r="F700" s="9"/>
      <c r="G700" s="9"/>
    </row>
    <row r="701" spans="1:7">
      <c r="A701" s="329"/>
      <c r="B701" s="9"/>
      <c r="C701" s="9"/>
      <c r="D701" s="9"/>
      <c r="F701" s="9"/>
      <c r="G701" s="9"/>
    </row>
    <row r="702" spans="1:7">
      <c r="A702" s="329"/>
      <c r="B702" s="9"/>
      <c r="C702" s="9"/>
      <c r="D702" s="9"/>
      <c r="F702" s="9"/>
      <c r="G702" s="9"/>
    </row>
    <row r="703" spans="1:7">
      <c r="A703" s="329"/>
      <c r="B703" s="9"/>
      <c r="C703" s="9"/>
      <c r="D703" s="9"/>
      <c r="F703" s="9"/>
      <c r="G703" s="9"/>
    </row>
    <row r="704" spans="1:7">
      <c r="A704" s="329"/>
      <c r="B704" s="9"/>
      <c r="C704" s="9"/>
      <c r="D704" s="9"/>
      <c r="F704" s="9"/>
      <c r="G704" s="9"/>
    </row>
    <row r="705" spans="1:7">
      <c r="A705" s="329"/>
      <c r="B705" s="9"/>
      <c r="C705" s="9"/>
      <c r="D705" s="9"/>
      <c r="F705" s="9"/>
      <c r="G705" s="9"/>
    </row>
    <row r="706" spans="1:7">
      <c r="A706" s="329"/>
      <c r="B706" s="9"/>
      <c r="C706" s="9"/>
      <c r="D706" s="9"/>
      <c r="F706" s="9"/>
      <c r="G706" s="9"/>
    </row>
    <row r="707" spans="1:7">
      <c r="A707" s="329"/>
      <c r="B707" s="9"/>
      <c r="C707" s="9"/>
      <c r="D707" s="9"/>
      <c r="F707" s="9"/>
      <c r="G707" s="9"/>
    </row>
    <row r="708" spans="1:7">
      <c r="A708" s="329"/>
      <c r="B708" s="9"/>
      <c r="C708" s="9"/>
      <c r="D708" s="9"/>
      <c r="F708" s="9"/>
      <c r="G708" s="9"/>
    </row>
    <row r="709" spans="1:7">
      <c r="A709" s="329"/>
      <c r="B709" s="9"/>
      <c r="C709" s="9"/>
      <c r="D709" s="9"/>
      <c r="F709" s="9"/>
      <c r="G709" s="9"/>
    </row>
    <row r="710" spans="1:7">
      <c r="A710" s="329"/>
      <c r="B710" s="9"/>
      <c r="C710" s="9"/>
      <c r="D710" s="9"/>
      <c r="F710" s="9"/>
      <c r="G710" s="9"/>
    </row>
    <row r="711" spans="1:7">
      <c r="A711" s="329"/>
      <c r="B711" s="9"/>
      <c r="C711" s="9"/>
      <c r="D711" s="9"/>
      <c r="F711" s="9"/>
      <c r="G711" s="9"/>
    </row>
    <row r="712" spans="1:7">
      <c r="A712" s="329"/>
      <c r="B712" s="9"/>
      <c r="C712" s="9"/>
      <c r="D712" s="9"/>
      <c r="F712" s="9"/>
      <c r="G712" s="9"/>
    </row>
    <row r="713" spans="1:7">
      <c r="A713" s="329"/>
      <c r="B713" s="9"/>
      <c r="C713" s="9"/>
      <c r="D713" s="9"/>
      <c r="F713" s="9"/>
      <c r="G713" s="9"/>
    </row>
    <row r="714" spans="1:7">
      <c r="A714" s="329"/>
      <c r="B714" s="9"/>
      <c r="C714" s="9"/>
      <c r="D714" s="9"/>
      <c r="F714" s="9"/>
      <c r="G714" s="9"/>
    </row>
    <row r="715" spans="1:7">
      <c r="A715" s="329"/>
      <c r="B715" s="9"/>
      <c r="C715" s="9"/>
      <c r="D715" s="9"/>
      <c r="F715" s="9"/>
      <c r="G715" s="9"/>
    </row>
    <row r="716" spans="1:7">
      <c r="A716" s="329"/>
      <c r="B716" s="9"/>
      <c r="C716" s="9"/>
      <c r="D716" s="9"/>
      <c r="F716" s="9"/>
      <c r="G716" s="9"/>
    </row>
    <row r="717" spans="1:7">
      <c r="A717" s="329"/>
      <c r="B717" s="9"/>
      <c r="C717" s="9"/>
      <c r="D717" s="9"/>
      <c r="F717" s="9"/>
      <c r="G717" s="9"/>
    </row>
    <row r="718" spans="1:7">
      <c r="A718" s="329"/>
      <c r="B718" s="9"/>
      <c r="C718" s="9"/>
      <c r="D718" s="9"/>
      <c r="F718" s="9"/>
      <c r="G718" s="9"/>
    </row>
    <row r="719" spans="1:7">
      <c r="A719" s="329"/>
      <c r="B719" s="9"/>
      <c r="C719" s="9"/>
      <c r="D719" s="9"/>
      <c r="F719" s="9"/>
      <c r="G719" s="9"/>
    </row>
    <row r="720" spans="1:7">
      <c r="A720" s="329"/>
      <c r="B720" s="9"/>
      <c r="C720" s="9"/>
      <c r="D720" s="9"/>
      <c r="F720" s="9"/>
      <c r="G720" s="9"/>
    </row>
    <row r="721" spans="1:7">
      <c r="A721" s="329"/>
      <c r="B721" s="9"/>
      <c r="C721" s="9"/>
      <c r="D721" s="9"/>
      <c r="F721" s="9"/>
      <c r="G721" s="9"/>
    </row>
    <row r="722" spans="1:7">
      <c r="A722" s="329"/>
      <c r="B722" s="9"/>
      <c r="C722" s="9"/>
      <c r="D722" s="9"/>
      <c r="F722" s="9"/>
      <c r="G722" s="9"/>
    </row>
    <row r="723" spans="1:7">
      <c r="A723" s="329"/>
      <c r="B723" s="9"/>
      <c r="C723" s="9"/>
      <c r="D723" s="9"/>
      <c r="F723" s="9"/>
      <c r="G723" s="9"/>
    </row>
    <row r="724" spans="1:7">
      <c r="A724" s="329"/>
      <c r="B724" s="9"/>
      <c r="C724" s="9"/>
      <c r="D724" s="9"/>
      <c r="F724" s="9"/>
      <c r="G724" s="9"/>
    </row>
    <row r="725" spans="1:7">
      <c r="A725" s="329"/>
      <c r="B725" s="9"/>
      <c r="C725" s="9"/>
      <c r="D725" s="9"/>
      <c r="F725" s="9"/>
      <c r="G725" s="9"/>
    </row>
    <row r="726" spans="1:7">
      <c r="A726" s="329"/>
      <c r="B726" s="9"/>
      <c r="C726" s="9"/>
      <c r="D726" s="9"/>
      <c r="F726" s="9"/>
      <c r="G726" s="9"/>
    </row>
    <row r="727" spans="1:7">
      <c r="A727" s="329"/>
      <c r="B727" s="9"/>
      <c r="C727" s="9"/>
      <c r="D727" s="9"/>
      <c r="F727" s="9"/>
      <c r="G727" s="9"/>
    </row>
    <row r="728" spans="1:7">
      <c r="A728" s="329"/>
      <c r="B728" s="9"/>
      <c r="C728" s="9"/>
      <c r="D728" s="9"/>
      <c r="F728" s="9"/>
      <c r="G728" s="9"/>
    </row>
    <row r="729" spans="1:7">
      <c r="A729" s="329"/>
      <c r="B729" s="9"/>
      <c r="C729" s="9"/>
      <c r="D729" s="9"/>
      <c r="F729" s="9"/>
      <c r="G729" s="9"/>
    </row>
    <row r="730" spans="1:7">
      <c r="A730" s="329"/>
      <c r="B730" s="9"/>
      <c r="C730" s="9"/>
      <c r="D730" s="9"/>
      <c r="F730" s="9"/>
      <c r="G730" s="9"/>
    </row>
    <row r="731" spans="1:7">
      <c r="A731" s="329"/>
      <c r="B731" s="9"/>
      <c r="C731" s="9"/>
      <c r="D731" s="9"/>
      <c r="F731" s="9"/>
      <c r="G731" s="9"/>
    </row>
    <row r="732" spans="1:7">
      <c r="A732" s="329"/>
      <c r="B732" s="9"/>
      <c r="C732" s="9"/>
      <c r="D732" s="9"/>
      <c r="F732" s="9"/>
      <c r="G732" s="9"/>
    </row>
    <row r="733" spans="1:7">
      <c r="A733" s="329"/>
      <c r="B733" s="9"/>
      <c r="C733" s="9"/>
      <c r="D733" s="9"/>
      <c r="F733" s="9"/>
      <c r="G733" s="9"/>
    </row>
    <row r="734" spans="1:7">
      <c r="A734" s="329"/>
      <c r="B734" s="9"/>
      <c r="C734" s="9"/>
      <c r="D734" s="9"/>
      <c r="F734" s="9"/>
      <c r="G734" s="9"/>
    </row>
    <row r="735" spans="1:7">
      <c r="A735" s="329"/>
      <c r="B735" s="9"/>
      <c r="C735" s="9"/>
      <c r="D735" s="9"/>
      <c r="F735" s="9"/>
      <c r="G735" s="9"/>
    </row>
    <row r="736" spans="1:7">
      <c r="A736" s="329"/>
      <c r="B736" s="9"/>
      <c r="C736" s="9"/>
      <c r="D736" s="9"/>
      <c r="F736" s="9"/>
      <c r="G736" s="9"/>
    </row>
    <row r="737" spans="1:7">
      <c r="A737" s="329"/>
      <c r="B737" s="9"/>
      <c r="C737" s="9"/>
      <c r="D737" s="9"/>
      <c r="F737" s="9"/>
      <c r="G737" s="9"/>
    </row>
    <row r="738" spans="1:7">
      <c r="A738" s="329"/>
      <c r="B738" s="9"/>
      <c r="C738" s="9"/>
      <c r="D738" s="9"/>
      <c r="F738" s="9"/>
      <c r="G738" s="9"/>
    </row>
    <row r="739" spans="1:7">
      <c r="A739" s="329"/>
      <c r="B739" s="9"/>
      <c r="C739" s="9"/>
      <c r="D739" s="9"/>
      <c r="F739" s="9"/>
      <c r="G739" s="9"/>
    </row>
    <row r="740" spans="1:7">
      <c r="A740" s="329"/>
      <c r="B740" s="9"/>
      <c r="C740" s="9"/>
      <c r="D740" s="9"/>
      <c r="F740" s="9"/>
      <c r="G740" s="9"/>
    </row>
    <row r="741" spans="1:7">
      <c r="A741" s="329"/>
      <c r="B741" s="9"/>
      <c r="C741" s="9"/>
      <c r="D741" s="9"/>
      <c r="F741" s="9"/>
      <c r="G741" s="9"/>
    </row>
    <row r="742" spans="1:7">
      <c r="A742" s="329"/>
      <c r="B742" s="9"/>
      <c r="C742" s="9"/>
      <c r="D742" s="9"/>
      <c r="F742" s="9"/>
      <c r="G742" s="9"/>
    </row>
    <row r="743" spans="1:7">
      <c r="A743" s="329"/>
      <c r="B743" s="9"/>
      <c r="C743" s="9"/>
      <c r="D743" s="9"/>
      <c r="F743" s="9"/>
      <c r="G743" s="9"/>
    </row>
    <row r="744" spans="1:7">
      <c r="A744" s="329"/>
      <c r="B744" s="9"/>
      <c r="C744" s="9"/>
      <c r="D744" s="9"/>
      <c r="F744" s="9"/>
      <c r="G744" s="9"/>
    </row>
    <row r="745" spans="1:7">
      <c r="A745" s="329"/>
      <c r="B745" s="9"/>
      <c r="C745" s="9"/>
      <c r="D745" s="9"/>
      <c r="F745" s="9"/>
      <c r="G745" s="9"/>
    </row>
    <row r="746" spans="1:7">
      <c r="A746" s="329"/>
      <c r="B746" s="9"/>
      <c r="C746" s="9"/>
      <c r="D746" s="9"/>
      <c r="F746" s="9"/>
      <c r="G746" s="9"/>
    </row>
    <row r="747" spans="1:7">
      <c r="A747" s="329"/>
      <c r="B747" s="9"/>
      <c r="C747" s="9"/>
      <c r="D747" s="9"/>
      <c r="F747" s="9"/>
      <c r="G747" s="9"/>
    </row>
    <row r="748" spans="1:7">
      <c r="A748" s="329"/>
      <c r="B748" s="9"/>
      <c r="C748" s="9"/>
      <c r="D748" s="9"/>
      <c r="F748" s="9"/>
      <c r="G748" s="9"/>
    </row>
    <row r="749" spans="1:7">
      <c r="A749" s="329"/>
      <c r="B749" s="9"/>
      <c r="C749" s="9"/>
      <c r="D749" s="9"/>
      <c r="F749" s="9"/>
      <c r="G749" s="9"/>
    </row>
    <row r="750" spans="1:7">
      <c r="A750" s="329"/>
      <c r="B750" s="9"/>
      <c r="C750" s="9"/>
      <c r="D750" s="9"/>
      <c r="F750" s="9"/>
      <c r="G750" s="9"/>
    </row>
    <row r="751" spans="1:7">
      <c r="A751" s="329"/>
      <c r="B751" s="9"/>
      <c r="C751" s="9"/>
      <c r="D751" s="9"/>
      <c r="F751" s="9"/>
      <c r="G751" s="9"/>
    </row>
    <row r="752" spans="1:7">
      <c r="A752" s="329"/>
      <c r="B752" s="9"/>
      <c r="C752" s="9"/>
      <c r="D752" s="9"/>
      <c r="F752" s="9"/>
      <c r="G752" s="9"/>
    </row>
    <row r="753" spans="1:7">
      <c r="A753" s="329"/>
      <c r="B753" s="9"/>
      <c r="C753" s="9"/>
      <c r="D753" s="9"/>
      <c r="F753" s="9"/>
      <c r="G753" s="9"/>
    </row>
    <row r="754" spans="1:7">
      <c r="A754" s="329"/>
      <c r="B754" s="9"/>
      <c r="C754" s="9"/>
      <c r="D754" s="9"/>
      <c r="F754" s="9"/>
      <c r="G754" s="9"/>
    </row>
    <row r="755" spans="1:7">
      <c r="A755" s="329"/>
      <c r="B755" s="9"/>
      <c r="C755" s="9"/>
      <c r="D755" s="9"/>
      <c r="F755" s="9"/>
      <c r="G755" s="9"/>
    </row>
    <row r="756" spans="1:7">
      <c r="A756" s="329"/>
      <c r="B756" s="9"/>
      <c r="C756" s="9"/>
      <c r="D756" s="9"/>
      <c r="F756" s="9"/>
      <c r="G756" s="9"/>
    </row>
    <row r="757" spans="1:7">
      <c r="A757" s="329"/>
      <c r="B757" s="9"/>
      <c r="C757" s="9"/>
      <c r="D757" s="9"/>
      <c r="F757" s="9"/>
      <c r="G757" s="9"/>
    </row>
    <row r="758" spans="1:7">
      <c r="A758" s="329"/>
      <c r="B758" s="9"/>
      <c r="C758" s="9"/>
      <c r="D758" s="9"/>
      <c r="F758" s="9"/>
      <c r="G758" s="9"/>
    </row>
    <row r="759" spans="1:7">
      <c r="A759" s="329"/>
      <c r="B759" s="9"/>
      <c r="C759" s="9"/>
      <c r="D759" s="9"/>
      <c r="F759" s="9"/>
      <c r="G759" s="9"/>
    </row>
    <row r="760" spans="1:7">
      <c r="A760" s="329"/>
      <c r="B760" s="9"/>
      <c r="C760" s="9"/>
      <c r="D760" s="9"/>
      <c r="F760" s="9"/>
      <c r="G760" s="9"/>
    </row>
    <row r="761" spans="1:7">
      <c r="A761" s="329"/>
      <c r="B761" s="9"/>
      <c r="C761" s="9"/>
      <c r="D761" s="9"/>
      <c r="F761" s="9"/>
      <c r="G761" s="9"/>
    </row>
    <row r="762" spans="1:7">
      <c r="A762" s="329"/>
      <c r="B762" s="9"/>
      <c r="C762" s="9"/>
      <c r="D762" s="9"/>
      <c r="F762" s="9"/>
      <c r="G762" s="9"/>
    </row>
    <row r="763" spans="1:7">
      <c r="A763" s="329"/>
      <c r="B763" s="9"/>
      <c r="C763" s="9"/>
      <c r="D763" s="9"/>
      <c r="F763" s="9"/>
      <c r="G763" s="9"/>
    </row>
    <row r="764" spans="1:7">
      <c r="A764" s="329"/>
      <c r="B764" s="9"/>
      <c r="C764" s="9"/>
      <c r="D764" s="9"/>
      <c r="F764" s="9"/>
      <c r="G764" s="9"/>
    </row>
    <row r="765" spans="1:7">
      <c r="A765" s="329"/>
      <c r="B765" s="9"/>
      <c r="C765" s="9"/>
      <c r="D765" s="9"/>
      <c r="F765" s="9"/>
      <c r="G765" s="9"/>
    </row>
    <row r="766" spans="1:7">
      <c r="A766" s="329"/>
      <c r="B766" s="9"/>
      <c r="C766" s="9"/>
      <c r="D766" s="9"/>
      <c r="F766" s="9"/>
      <c r="G766" s="9"/>
    </row>
    <row r="767" spans="1:7">
      <c r="A767" s="329"/>
      <c r="B767" s="9"/>
      <c r="C767" s="9"/>
      <c r="D767" s="9"/>
      <c r="F767" s="9"/>
      <c r="G767" s="9"/>
    </row>
    <row r="768" spans="1:7">
      <c r="A768" s="329"/>
      <c r="B768" s="9"/>
      <c r="C768" s="9"/>
      <c r="D768" s="9"/>
      <c r="F768" s="9"/>
      <c r="G768" s="9"/>
    </row>
    <row r="769" spans="1:7">
      <c r="A769" s="329"/>
      <c r="B769" s="9"/>
      <c r="C769" s="9"/>
      <c r="D769" s="9"/>
      <c r="F769" s="9"/>
      <c r="G769" s="9"/>
    </row>
    <row r="770" spans="1:7">
      <c r="A770" s="329"/>
      <c r="B770" s="9"/>
      <c r="C770" s="9"/>
      <c r="D770" s="9"/>
      <c r="F770" s="9"/>
      <c r="G770" s="9"/>
    </row>
    <row r="771" spans="1:7">
      <c r="A771" s="329"/>
      <c r="B771" s="9"/>
      <c r="C771" s="9"/>
      <c r="D771" s="9"/>
      <c r="F771" s="9"/>
      <c r="G771" s="9"/>
    </row>
    <row r="772" spans="1:7">
      <c r="A772" s="329"/>
      <c r="B772" s="9"/>
      <c r="C772" s="9"/>
      <c r="D772" s="9"/>
      <c r="F772" s="9"/>
      <c r="G772" s="9"/>
    </row>
  </sheetData>
  <sheetProtection algorithmName="SHA-512" hashValue="UsCCIjiaRa3q2ks5vdmxD+5qYzigbwNHPRVh3cO5Y+iau/S3ZvnwLw3nDrf9LbibfujYCPYG8Zj4EL3xHjZBbg==" saltValue="fDLUQpBOL7sc5U+NGrLutg==" spinCount="100000" sheet="1" objects="1" scenarios="1"/>
  <protectedRanges>
    <protectedRange sqref="D208:D212" name="Range1"/>
    <protectedRange sqref="G208:G212" name="Range2"/>
    <protectedRange sqref="D574:D575" name="Range3"/>
    <protectedRange sqref="D576" name="Range3_1"/>
  </protectedRanges>
  <autoFilter ref="A41:G622" xr:uid="{00000000-0009-0000-0000-00000A000000}">
    <filterColumn colId="0">
      <colorFilter dxfId="10"/>
    </filterColumn>
  </autoFilter>
  <customSheetViews>
    <customSheetView guid="{5A5334BF-4161-4474-AB11-E32AC1D8DA20}" scale="70" filter="1" showAutoFilter="1" topLeftCell="A131">
      <selection activeCell="I150" sqref="I150"/>
      <pageMargins left="0.7" right="0.7" top="0.75" bottom="0.75" header="0.3" footer="0.3"/>
      <pageSetup paperSize="9" scale="60" orientation="portrait"/>
      <headerFooter>
        <oddHeader>&amp;LChecklist No. 14 &amp;CSupport Services &amp;RVersion- NHSRC/3.0</oddHeader>
        <oddFooter>Page &amp;P</oddFooter>
      </headerFooter>
      <autoFilter ref="A14:G555" xr:uid="{00000000-0000-0000-0000-000000000000}">
        <filterColumn colId="0">
          <colorFilter dxfId="9"/>
        </filterColumn>
      </autoFilter>
    </customSheetView>
  </customSheetViews>
  <mergeCells count="121">
    <mergeCell ref="B199:G199"/>
    <mergeCell ref="B581:G581"/>
    <mergeCell ref="B588:G588"/>
    <mergeCell ref="B25:I25"/>
    <mergeCell ref="B26:I26"/>
    <mergeCell ref="B27:I27"/>
    <mergeCell ref="B18:I18"/>
    <mergeCell ref="B19:I19"/>
    <mergeCell ref="B20:I20"/>
    <mergeCell ref="B21:I21"/>
    <mergeCell ref="B22:I22"/>
    <mergeCell ref="A38:I40"/>
    <mergeCell ref="B33:I33"/>
    <mergeCell ref="B34:I34"/>
    <mergeCell ref="B35:I35"/>
    <mergeCell ref="B36:I36"/>
    <mergeCell ref="B37:I37"/>
    <mergeCell ref="B28:I28"/>
    <mergeCell ref="B29:I29"/>
    <mergeCell ref="B30:I30"/>
    <mergeCell ref="B31:I31"/>
    <mergeCell ref="B32:I32"/>
    <mergeCell ref="B68:G68"/>
    <mergeCell ref="B42:G42"/>
    <mergeCell ref="B43:G43"/>
    <mergeCell ref="B62:G62"/>
    <mergeCell ref="B8:C8"/>
    <mergeCell ref="A1:I1"/>
    <mergeCell ref="A2:G2"/>
    <mergeCell ref="H2:I2"/>
    <mergeCell ref="A3:I3"/>
    <mergeCell ref="A4:B4"/>
    <mergeCell ref="C4:E4"/>
    <mergeCell ref="G4:I4"/>
    <mergeCell ref="A5:B5"/>
    <mergeCell ref="D8:I8"/>
    <mergeCell ref="D9:I16"/>
    <mergeCell ref="A7:I7"/>
    <mergeCell ref="A17:I17"/>
    <mergeCell ref="C5:E5"/>
    <mergeCell ref="G5:I5"/>
    <mergeCell ref="A6:B6"/>
    <mergeCell ref="C6:E6"/>
    <mergeCell ref="G6:I6"/>
    <mergeCell ref="B23:I23"/>
    <mergeCell ref="B24:I24"/>
    <mergeCell ref="B186:G186"/>
    <mergeCell ref="B72:G72"/>
    <mergeCell ref="B84:G84"/>
    <mergeCell ref="B93:G93"/>
    <mergeCell ref="B96:G96"/>
    <mergeCell ref="B97:G97"/>
    <mergeCell ref="B142:G142"/>
    <mergeCell ref="B117:G117"/>
    <mergeCell ref="B123:G123"/>
    <mergeCell ref="B112:G112"/>
    <mergeCell ref="B106:G106"/>
    <mergeCell ref="B143:G143"/>
    <mergeCell ref="B158:G158"/>
    <mergeCell ref="B164:G164"/>
    <mergeCell ref="B171:G171"/>
    <mergeCell ref="B181:G181"/>
    <mergeCell ref="B130:G130"/>
    <mergeCell ref="B214:G214"/>
    <mergeCell ref="B310:G310"/>
    <mergeCell ref="B220:G220"/>
    <mergeCell ref="B229:G229"/>
    <mergeCell ref="B241:G241"/>
    <mergeCell ref="B254:G254"/>
    <mergeCell ref="B258:G258"/>
    <mergeCell ref="B274:G274"/>
    <mergeCell ref="B290:G290"/>
    <mergeCell ref="B293:G293"/>
    <mergeCell ref="B296:G296"/>
    <mergeCell ref="B300:G300"/>
    <mergeCell ref="B307:G307"/>
    <mergeCell ref="B215:G215"/>
    <mergeCell ref="B311:G311"/>
    <mergeCell ref="B316:G316"/>
    <mergeCell ref="B319:G319"/>
    <mergeCell ref="B324:G324"/>
    <mergeCell ref="B330:G330"/>
    <mergeCell ref="B414:G414"/>
    <mergeCell ref="B419:G419"/>
    <mergeCell ref="B425:G425"/>
    <mergeCell ref="B433:G433"/>
    <mergeCell ref="B333:G333"/>
    <mergeCell ref="B336:G336"/>
    <mergeCell ref="B342:G342"/>
    <mergeCell ref="B362:G362"/>
    <mergeCell ref="B367:G367"/>
    <mergeCell ref="B371:G371"/>
    <mergeCell ref="B382:G382"/>
    <mergeCell ref="B393:G393"/>
    <mergeCell ref="B397:G397"/>
    <mergeCell ref="B402:G402"/>
    <mergeCell ref="B407:G407"/>
    <mergeCell ref="B378:G378"/>
    <mergeCell ref="B613:G613"/>
    <mergeCell ref="B617:G617"/>
    <mergeCell ref="B565:G565"/>
    <mergeCell ref="B572:G572"/>
    <mergeCell ref="B577:G577"/>
    <mergeCell ref="B599:G599"/>
    <mergeCell ref="B600:G600"/>
    <mergeCell ref="B607:G607"/>
    <mergeCell ref="B440:G440"/>
    <mergeCell ref="B445:G445"/>
    <mergeCell ref="B561:G561"/>
    <mergeCell ref="B457:G457"/>
    <mergeCell ref="B465:G465"/>
    <mergeCell ref="B473:G473"/>
    <mergeCell ref="B480:G480"/>
    <mergeCell ref="B486:G486"/>
    <mergeCell ref="B500:G500"/>
    <mergeCell ref="B510:G510"/>
    <mergeCell ref="B456:G456"/>
    <mergeCell ref="B511:G511"/>
    <mergeCell ref="B514:G514"/>
    <mergeCell ref="B519:G519"/>
    <mergeCell ref="B524:G524"/>
  </mergeCells>
  <conditionalFormatting sqref="C154:C156">
    <cfRule type="duplicateValues" dxfId="8" priority="1"/>
  </conditionalFormatting>
  <dataValidations count="4">
    <dataValidation type="list" allowBlank="1" showInputMessage="1" showErrorMessage="1" sqref="D637:D1048576 D200:D500 D41:D129 D131:D198 D510:D571 D573 D577 D582:D587 D589:D626" xr:uid="{00000000-0002-0000-0A00-000000000000}">
      <formula1>$A$637:$A$639</formula1>
    </dataValidation>
    <dataValidation type="list" allowBlank="1" showInputMessage="1" showErrorMessage="1" sqref="D501:D509 D574:D576 D578:D580" xr:uid="{9D17B39A-355E-4A7E-B55A-A62922646017}">
      <formula1>$A$667:$A$669</formula1>
    </dataValidation>
    <dataValidation type="list" allowBlank="1" showInputMessage="1" showErrorMessage="1" sqref="D572" xr:uid="{57D40A52-F346-4A74-8471-B959A85A52B2}">
      <formula1>$A$796:$A$798</formula1>
    </dataValidation>
    <dataValidation type="list" allowBlank="1" showInputMessage="1" showErrorMessage="1" sqref="D582:D587" xr:uid="{C4A0C4FC-C38C-4788-BA6B-D09DD8D0BD4D}">
      <formula1>$A$649:$A$652</formula1>
    </dataValidation>
  </dataValidations>
  <pageMargins left="0.70866141732283472" right="0.70866141732283472" top="0.74803149606299213" bottom="0.74803149606299213" header="0.31496062992125984" footer="0.31496062992125984"/>
  <pageSetup paperSize="9" scale="55" orientation="portrait" r:id="rId1"/>
  <headerFooter>
    <oddHeader>&amp;LChecklist No. 16&amp;CSupport Services &amp;RVersion- NHSRC/3.0</oddHeader>
    <oddFooter>Page &amp;P</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CA52B-0FB7-4C9E-9BC5-139521DA7748}">
  <sheetPr filterMode="1"/>
  <dimension ref="A1:I606"/>
  <sheetViews>
    <sheetView topLeftCell="A525" zoomScale="84" zoomScaleNormal="84" zoomScalePageLayoutView="60" workbookViewId="0">
      <selection activeCell="B548" sqref="B548:G548"/>
    </sheetView>
  </sheetViews>
  <sheetFormatPr defaultColWidth="8.7109375" defaultRowHeight="15"/>
  <cols>
    <col min="1" max="1" width="18.28515625" style="331" customWidth="1"/>
    <col min="2" max="2" width="46.28515625" style="92" customWidth="1"/>
    <col min="3" max="3" width="28.5703125" style="92" customWidth="1"/>
    <col min="4" max="4" width="9.7109375" style="512" customWidth="1"/>
    <col min="5" max="5" width="10.42578125" style="123" customWidth="1"/>
    <col min="6" max="6" width="26.5703125" style="512" customWidth="1"/>
    <col min="7" max="7" width="25.28515625" style="512" customWidth="1"/>
    <col min="8" max="8" width="4.85546875" style="531" customWidth="1"/>
    <col min="9" max="9" width="3.85546875" style="531" customWidth="1"/>
    <col min="10" max="16384" width="8.7109375" style="512"/>
  </cols>
  <sheetData>
    <row r="1" spans="1:9" ht="33.75">
      <c r="A1" s="725" t="s">
        <v>4733</v>
      </c>
      <c r="B1" s="726"/>
      <c r="C1" s="726"/>
      <c r="D1" s="726"/>
      <c r="E1" s="726"/>
      <c r="F1" s="726"/>
      <c r="G1" s="726"/>
      <c r="H1" s="839"/>
      <c r="I1" s="840"/>
    </row>
    <row r="2" spans="1:9" ht="33.75">
      <c r="A2" s="725" t="s">
        <v>4771</v>
      </c>
      <c r="B2" s="726"/>
      <c r="C2" s="726"/>
      <c r="D2" s="726"/>
      <c r="E2" s="726"/>
      <c r="F2" s="726"/>
      <c r="G2" s="726"/>
      <c r="H2" s="776">
        <v>12</v>
      </c>
      <c r="I2" s="777"/>
    </row>
    <row r="3" spans="1:9" ht="28.5">
      <c r="A3" s="918" t="s">
        <v>4735</v>
      </c>
      <c r="B3" s="918"/>
      <c r="C3" s="918"/>
      <c r="D3" s="918"/>
      <c r="E3" s="918"/>
      <c r="F3" s="918"/>
      <c r="G3" s="918"/>
      <c r="H3" s="919"/>
      <c r="I3" s="919"/>
    </row>
    <row r="4" spans="1:9" ht="28.5">
      <c r="A4" s="811" t="s">
        <v>4730</v>
      </c>
      <c r="B4" s="811"/>
      <c r="C4" s="914"/>
      <c r="D4" s="914"/>
      <c r="E4" s="914"/>
      <c r="F4" s="526" t="s">
        <v>4739</v>
      </c>
      <c r="G4" s="914"/>
      <c r="H4" s="915"/>
      <c r="I4" s="915"/>
    </row>
    <row r="5" spans="1:9" ht="28.5">
      <c r="A5" s="911" t="s">
        <v>4731</v>
      </c>
      <c r="B5" s="912"/>
      <c r="C5" s="913"/>
      <c r="D5" s="913"/>
      <c r="E5" s="913"/>
      <c r="F5" s="527" t="s">
        <v>4744</v>
      </c>
      <c r="G5" s="914"/>
      <c r="H5" s="915"/>
      <c r="I5" s="915"/>
    </row>
    <row r="6" spans="1:9" ht="42">
      <c r="A6" s="916" t="s">
        <v>4741</v>
      </c>
      <c r="B6" s="916"/>
      <c r="C6" s="917"/>
      <c r="D6" s="917"/>
      <c r="E6" s="917"/>
      <c r="F6" s="527" t="s">
        <v>4740</v>
      </c>
      <c r="G6" s="914"/>
      <c r="H6" s="915"/>
      <c r="I6" s="915"/>
    </row>
    <row r="7" spans="1:9" ht="33.75">
      <c r="A7" s="898" t="s">
        <v>4772</v>
      </c>
      <c r="B7" s="899"/>
      <c r="C7" s="899"/>
      <c r="D7" s="899"/>
      <c r="E7" s="899"/>
      <c r="F7" s="899"/>
      <c r="G7" s="899"/>
      <c r="H7" s="899"/>
      <c r="I7" s="899"/>
    </row>
    <row r="8" spans="1:9" ht="33.75">
      <c r="A8" s="896" t="s">
        <v>43</v>
      </c>
      <c r="B8" s="896"/>
      <c r="C8" s="896"/>
      <c r="D8" s="882" t="s">
        <v>4773</v>
      </c>
      <c r="E8" s="882"/>
      <c r="F8" s="882"/>
      <c r="G8" s="882"/>
      <c r="H8" s="883"/>
      <c r="I8" s="883"/>
    </row>
    <row r="9" spans="1:9" ht="33.6" customHeight="1">
      <c r="A9" s="528" t="s">
        <v>42</v>
      </c>
      <c r="B9" s="476" t="s">
        <v>41</v>
      </c>
      <c r="C9" s="473">
        <f>'Mortuary '!D568</f>
        <v>1</v>
      </c>
      <c r="D9" s="884">
        <f>D576</f>
        <v>1</v>
      </c>
      <c r="E9" s="885"/>
      <c r="F9" s="885"/>
      <c r="G9" s="885"/>
      <c r="H9" s="886"/>
      <c r="I9" s="887"/>
    </row>
    <row r="10" spans="1:9" ht="33.6" customHeight="1">
      <c r="A10" s="528" t="s">
        <v>40</v>
      </c>
      <c r="B10" s="476" t="s">
        <v>39</v>
      </c>
      <c r="C10" s="473">
        <f>'Mortuary '!D569</f>
        <v>1</v>
      </c>
      <c r="D10" s="888"/>
      <c r="E10" s="926"/>
      <c r="F10" s="926"/>
      <c r="G10" s="926"/>
      <c r="H10" s="927"/>
      <c r="I10" s="891"/>
    </row>
    <row r="11" spans="1:9" ht="33.6" customHeight="1">
      <c r="A11" s="528" t="s">
        <v>38</v>
      </c>
      <c r="B11" s="476" t="s">
        <v>37</v>
      </c>
      <c r="C11" s="473">
        <f>'Mortuary '!D570</f>
        <v>1</v>
      </c>
      <c r="D11" s="888"/>
      <c r="E11" s="926"/>
      <c r="F11" s="926"/>
      <c r="G11" s="926"/>
      <c r="H11" s="927"/>
      <c r="I11" s="891"/>
    </row>
    <row r="12" spans="1:9" ht="33.6" customHeight="1">
      <c r="A12" s="528" t="s">
        <v>36</v>
      </c>
      <c r="B12" s="476" t="s">
        <v>35</v>
      </c>
      <c r="C12" s="473">
        <f>'Mortuary '!D571</f>
        <v>1</v>
      </c>
      <c r="D12" s="888"/>
      <c r="E12" s="926"/>
      <c r="F12" s="926"/>
      <c r="G12" s="926"/>
      <c r="H12" s="927"/>
      <c r="I12" s="891"/>
    </row>
    <row r="13" spans="1:9" ht="33.6" customHeight="1">
      <c r="A13" s="528" t="s">
        <v>34</v>
      </c>
      <c r="B13" s="476" t="s">
        <v>33</v>
      </c>
      <c r="C13" s="473">
        <f>'Mortuary '!D572</f>
        <v>1</v>
      </c>
      <c r="D13" s="888"/>
      <c r="E13" s="926"/>
      <c r="F13" s="926"/>
      <c r="G13" s="926"/>
      <c r="H13" s="927"/>
      <c r="I13" s="891"/>
    </row>
    <row r="14" spans="1:9" ht="33.6" customHeight="1">
      <c r="A14" s="528" t="s">
        <v>31</v>
      </c>
      <c r="B14" s="476" t="s">
        <v>24</v>
      </c>
      <c r="C14" s="473">
        <f>'Mortuary '!D573</f>
        <v>1</v>
      </c>
      <c r="D14" s="888"/>
      <c r="E14" s="926"/>
      <c r="F14" s="926"/>
      <c r="G14" s="926"/>
      <c r="H14" s="927"/>
      <c r="I14" s="891"/>
    </row>
    <row r="15" spans="1:9" ht="33.6" customHeight="1">
      <c r="A15" s="528" t="s">
        <v>30</v>
      </c>
      <c r="B15" s="476" t="s">
        <v>29</v>
      </c>
      <c r="C15" s="473">
        <f>'Mortuary '!D574</f>
        <v>1</v>
      </c>
      <c r="D15" s="888"/>
      <c r="E15" s="926"/>
      <c r="F15" s="926"/>
      <c r="G15" s="926"/>
      <c r="H15" s="927"/>
      <c r="I15" s="891"/>
    </row>
    <row r="16" spans="1:9" ht="33.6" customHeight="1">
      <c r="A16" s="528" t="s">
        <v>28</v>
      </c>
      <c r="B16" s="476" t="s">
        <v>27</v>
      </c>
      <c r="C16" s="473">
        <f>'Mortuary '!D575</f>
        <v>1</v>
      </c>
      <c r="D16" s="892"/>
      <c r="E16" s="893"/>
      <c r="F16" s="893"/>
      <c r="G16" s="893"/>
      <c r="H16" s="894"/>
      <c r="I16" s="895"/>
    </row>
    <row r="17" spans="1:9" ht="33.6" customHeight="1">
      <c r="A17" s="928"/>
      <c r="B17" s="929"/>
      <c r="C17" s="929"/>
      <c r="D17" s="929"/>
      <c r="E17" s="929"/>
      <c r="F17" s="929"/>
      <c r="G17" s="929"/>
      <c r="H17" s="930"/>
      <c r="I17" s="931"/>
    </row>
    <row r="18" spans="1:9" ht="33.6" customHeight="1">
      <c r="A18" s="529"/>
      <c r="B18" s="932" t="s">
        <v>4736</v>
      </c>
      <c r="C18" s="932"/>
      <c r="D18" s="932"/>
      <c r="E18" s="932"/>
      <c r="F18" s="932"/>
      <c r="G18" s="932"/>
      <c r="H18" s="933"/>
      <c r="I18" s="933"/>
    </row>
    <row r="19" spans="1:9" ht="33.6" customHeight="1">
      <c r="A19" s="530">
        <v>1</v>
      </c>
      <c r="B19" s="920"/>
      <c r="C19" s="920"/>
      <c r="D19" s="920"/>
      <c r="E19" s="920"/>
      <c r="F19" s="920"/>
      <c r="G19" s="920"/>
      <c r="H19" s="921"/>
      <c r="I19" s="921"/>
    </row>
    <row r="20" spans="1:9" ht="33.6" customHeight="1">
      <c r="A20" s="530">
        <v>2</v>
      </c>
      <c r="B20" s="920"/>
      <c r="C20" s="920"/>
      <c r="D20" s="920"/>
      <c r="E20" s="920"/>
      <c r="F20" s="920"/>
      <c r="G20" s="920"/>
      <c r="H20" s="921"/>
      <c r="I20" s="921"/>
    </row>
    <row r="21" spans="1:9" ht="33.6" customHeight="1">
      <c r="A21" s="530">
        <v>3</v>
      </c>
      <c r="B21" s="920" t="s">
        <v>4774</v>
      </c>
      <c r="C21" s="920"/>
      <c r="D21" s="920"/>
      <c r="E21" s="920"/>
      <c r="F21" s="920"/>
      <c r="G21" s="920"/>
      <c r="H21" s="921"/>
      <c r="I21" s="921"/>
    </row>
    <row r="22" spans="1:9" ht="33.6" customHeight="1">
      <c r="A22" s="530">
        <v>4</v>
      </c>
      <c r="B22" s="920"/>
      <c r="C22" s="920"/>
      <c r="D22" s="920"/>
      <c r="E22" s="920"/>
      <c r="F22" s="920"/>
      <c r="G22" s="920"/>
      <c r="H22" s="921"/>
      <c r="I22" s="921"/>
    </row>
    <row r="23" spans="1:9" ht="33.6" customHeight="1">
      <c r="A23" s="530">
        <v>5</v>
      </c>
      <c r="B23" s="920"/>
      <c r="C23" s="920"/>
      <c r="D23" s="920"/>
      <c r="E23" s="920"/>
      <c r="F23" s="920"/>
      <c r="G23" s="920"/>
      <c r="H23" s="921"/>
      <c r="I23" s="921"/>
    </row>
    <row r="24" spans="1:9" ht="33.6" customHeight="1">
      <c r="A24" s="529"/>
      <c r="B24" s="922" t="s">
        <v>4738</v>
      </c>
      <c r="C24" s="923"/>
      <c r="D24" s="923"/>
      <c r="E24" s="923"/>
      <c r="F24" s="923"/>
      <c r="G24" s="923"/>
      <c r="H24" s="924"/>
      <c r="I24" s="925"/>
    </row>
    <row r="25" spans="1:9" ht="33.6" customHeight="1">
      <c r="A25" s="530">
        <v>1</v>
      </c>
      <c r="B25" s="920"/>
      <c r="C25" s="920"/>
      <c r="D25" s="920"/>
      <c r="E25" s="920"/>
      <c r="F25" s="920"/>
      <c r="G25" s="920"/>
      <c r="H25" s="921"/>
      <c r="I25" s="921"/>
    </row>
    <row r="26" spans="1:9" ht="33.6" customHeight="1">
      <c r="A26" s="530">
        <v>2</v>
      </c>
      <c r="B26" s="920"/>
      <c r="C26" s="920"/>
      <c r="D26" s="920"/>
      <c r="E26" s="920"/>
      <c r="F26" s="920"/>
      <c r="G26" s="920"/>
      <c r="H26" s="921"/>
      <c r="I26" s="921"/>
    </row>
    <row r="27" spans="1:9" ht="33.6" customHeight="1">
      <c r="A27" s="530">
        <v>3</v>
      </c>
      <c r="B27" s="920"/>
      <c r="C27" s="920"/>
      <c r="D27" s="920"/>
      <c r="E27" s="920"/>
      <c r="F27" s="920"/>
      <c r="G27" s="920"/>
      <c r="H27" s="921"/>
      <c r="I27" s="921"/>
    </row>
    <row r="28" spans="1:9" ht="33.6" customHeight="1">
      <c r="A28" s="530">
        <v>4</v>
      </c>
      <c r="B28" s="934"/>
      <c r="C28" s="935"/>
      <c r="D28" s="935"/>
      <c r="E28" s="935"/>
      <c r="F28" s="935"/>
      <c r="G28" s="935"/>
      <c r="H28" s="936"/>
      <c r="I28" s="937"/>
    </row>
    <row r="29" spans="1:9" ht="33.6" customHeight="1">
      <c r="A29" s="530">
        <v>5</v>
      </c>
      <c r="B29" s="934"/>
      <c r="C29" s="935"/>
      <c r="D29" s="935"/>
      <c r="E29" s="935"/>
      <c r="F29" s="935"/>
      <c r="G29" s="935"/>
      <c r="H29" s="936"/>
      <c r="I29" s="937"/>
    </row>
    <row r="30" spans="1:9" ht="33.6" customHeight="1">
      <c r="A30" s="529"/>
      <c r="B30" s="932" t="s">
        <v>4737</v>
      </c>
      <c r="C30" s="932"/>
      <c r="D30" s="932"/>
      <c r="E30" s="932"/>
      <c r="F30" s="932"/>
      <c r="G30" s="932"/>
      <c r="H30" s="933"/>
      <c r="I30" s="933"/>
    </row>
    <row r="31" spans="1:9" ht="33.6" customHeight="1">
      <c r="A31" s="530">
        <v>1</v>
      </c>
      <c r="B31" s="920"/>
      <c r="C31" s="920"/>
      <c r="D31" s="920"/>
      <c r="E31" s="920"/>
      <c r="F31" s="920"/>
      <c r="G31" s="920"/>
      <c r="H31" s="921"/>
      <c r="I31" s="921"/>
    </row>
    <row r="32" spans="1:9" ht="33.6" customHeight="1">
      <c r="A32" s="530">
        <v>2</v>
      </c>
      <c r="B32" s="920"/>
      <c r="C32" s="920"/>
      <c r="D32" s="920"/>
      <c r="E32" s="920"/>
      <c r="F32" s="920"/>
      <c r="G32" s="920"/>
      <c r="H32" s="921"/>
      <c r="I32" s="921"/>
    </row>
    <row r="33" spans="1:9" ht="33.6" customHeight="1">
      <c r="A33" s="530">
        <v>3</v>
      </c>
      <c r="B33" s="920"/>
      <c r="C33" s="920"/>
      <c r="D33" s="920"/>
      <c r="E33" s="920"/>
      <c r="F33" s="920"/>
      <c r="G33" s="920"/>
      <c r="H33" s="921"/>
      <c r="I33" s="921"/>
    </row>
    <row r="34" spans="1:9" ht="33.6" customHeight="1">
      <c r="A34" s="530">
        <v>4</v>
      </c>
      <c r="B34" s="920"/>
      <c r="C34" s="920"/>
      <c r="D34" s="920"/>
      <c r="E34" s="920"/>
      <c r="F34" s="920"/>
      <c r="G34" s="920"/>
      <c r="H34" s="921"/>
      <c r="I34" s="921"/>
    </row>
    <row r="35" spans="1:9" ht="33.6" customHeight="1">
      <c r="A35" s="530">
        <v>5</v>
      </c>
      <c r="B35" s="934"/>
      <c r="C35" s="935"/>
      <c r="D35" s="935"/>
      <c r="E35" s="935"/>
      <c r="F35" s="935"/>
      <c r="G35" s="935"/>
      <c r="H35" s="936"/>
      <c r="I35" s="937"/>
    </row>
    <row r="36" spans="1:9" ht="33.6" customHeight="1">
      <c r="A36" s="529"/>
      <c r="B36" s="938" t="s">
        <v>4742</v>
      </c>
      <c r="C36" s="939"/>
      <c r="D36" s="939"/>
      <c r="E36" s="939"/>
      <c r="F36" s="939"/>
      <c r="G36" s="939"/>
      <c r="H36" s="940"/>
      <c r="I36" s="941"/>
    </row>
    <row r="37" spans="1:9" ht="33.6" customHeight="1">
      <c r="A37" s="529"/>
      <c r="B37" s="942" t="s">
        <v>4743</v>
      </c>
      <c r="C37" s="942"/>
      <c r="D37" s="942"/>
      <c r="E37" s="942"/>
      <c r="F37" s="942"/>
      <c r="G37" s="942"/>
      <c r="H37" s="943"/>
      <c r="I37" s="943"/>
    </row>
    <row r="38" spans="1:9" ht="33.6" customHeight="1">
      <c r="A38" s="1030" t="s">
        <v>4775</v>
      </c>
      <c r="B38" s="1030"/>
      <c r="C38" s="1030"/>
      <c r="D38" s="1030"/>
      <c r="E38" s="1030"/>
      <c r="F38" s="1030"/>
      <c r="G38" s="1030"/>
      <c r="H38" s="1031"/>
      <c r="I38" s="1031"/>
    </row>
    <row r="39" spans="1:9" ht="9" customHeight="1">
      <c r="A39" s="1030"/>
      <c r="B39" s="1030"/>
      <c r="C39" s="1030"/>
      <c r="D39" s="1030"/>
      <c r="E39" s="1030"/>
      <c r="F39" s="1030"/>
      <c r="G39" s="1030"/>
      <c r="H39" s="1031"/>
      <c r="I39" s="1031"/>
    </row>
    <row r="40" spans="1:9" hidden="1">
      <c r="A40" s="1030"/>
      <c r="B40" s="1030"/>
      <c r="C40" s="1030"/>
      <c r="D40" s="1030"/>
      <c r="E40" s="1030"/>
      <c r="F40" s="1030"/>
      <c r="G40" s="1030"/>
      <c r="H40" s="1030"/>
      <c r="I40" s="1030"/>
    </row>
    <row r="41" spans="1:9" ht="30">
      <c r="A41" s="350" t="s">
        <v>1438</v>
      </c>
      <c r="B41" s="350" t="s">
        <v>1908</v>
      </c>
      <c r="C41" s="350" t="s">
        <v>4776</v>
      </c>
      <c r="D41" s="353" t="s">
        <v>1783</v>
      </c>
      <c r="E41" s="351" t="s">
        <v>4777</v>
      </c>
      <c r="F41" s="353" t="s">
        <v>4778</v>
      </c>
      <c r="G41" s="353" t="s">
        <v>4779</v>
      </c>
    </row>
    <row r="42" spans="1:9" ht="21" customHeight="1">
      <c r="A42" s="532"/>
      <c r="B42" s="1027" t="s">
        <v>1430</v>
      </c>
      <c r="C42" s="1028"/>
      <c r="D42" s="1028"/>
      <c r="E42" s="1028"/>
      <c r="F42" s="1028"/>
      <c r="G42" s="1029"/>
      <c r="H42" s="531">
        <f>H43+H84</f>
        <v>10</v>
      </c>
      <c r="I42" s="531">
        <f>I43+I84</f>
        <v>10</v>
      </c>
    </row>
    <row r="43" spans="1:9" ht="18.75">
      <c r="A43" s="18" t="s">
        <v>1429</v>
      </c>
      <c r="B43" s="952" t="s">
        <v>1652</v>
      </c>
      <c r="C43" s="953"/>
      <c r="D43" s="953"/>
      <c r="E43" s="953"/>
      <c r="F43" s="953"/>
      <c r="G43" s="954"/>
      <c r="H43" s="531">
        <f>SUM(D57)</f>
        <v>2</v>
      </c>
      <c r="I43" s="531">
        <f>COUNT(D57)*2</f>
        <v>2</v>
      </c>
    </row>
    <row r="44" spans="1:9" ht="15.4" hidden="1" customHeight="1">
      <c r="A44" s="20" t="s">
        <v>1427</v>
      </c>
      <c r="B44" s="41" t="s">
        <v>1426</v>
      </c>
      <c r="C44" s="21"/>
      <c r="D44" s="12"/>
      <c r="E44" s="13"/>
      <c r="F44" s="12"/>
      <c r="G44" s="12"/>
      <c r="H44" s="512"/>
      <c r="I44" s="512"/>
    </row>
    <row r="45" spans="1:9" ht="15.4" hidden="1" customHeight="1">
      <c r="A45" s="20" t="s">
        <v>1423</v>
      </c>
      <c r="B45" s="41" t="s">
        <v>1422</v>
      </c>
      <c r="C45" s="21"/>
      <c r="D45" s="12"/>
      <c r="E45" s="13"/>
      <c r="F45" s="12"/>
      <c r="G45" s="12"/>
      <c r="H45" s="512"/>
      <c r="I45" s="512"/>
    </row>
    <row r="46" spans="1:9" ht="15.4" hidden="1" customHeight="1">
      <c r="A46" s="20" t="s">
        <v>1419</v>
      </c>
      <c r="B46" s="41" t="s">
        <v>1418</v>
      </c>
      <c r="C46" s="21"/>
      <c r="D46" s="12"/>
      <c r="E46" s="13"/>
      <c r="F46" s="12"/>
      <c r="G46" s="12"/>
      <c r="H46" s="512"/>
      <c r="I46" s="512"/>
    </row>
    <row r="47" spans="1:9" ht="15.4" hidden="1" customHeight="1">
      <c r="A47" s="20" t="s">
        <v>1415</v>
      </c>
      <c r="B47" s="41" t="s">
        <v>1414</v>
      </c>
      <c r="C47" s="21"/>
      <c r="D47" s="12"/>
      <c r="E47" s="13"/>
      <c r="F47" s="12"/>
      <c r="G47" s="12"/>
      <c r="H47" s="512"/>
      <c r="I47" s="512"/>
    </row>
    <row r="48" spans="1:9" ht="15.4" hidden="1" customHeight="1">
      <c r="A48" s="20" t="s">
        <v>1411</v>
      </c>
      <c r="B48" s="41" t="s">
        <v>1410</v>
      </c>
      <c r="C48" s="21"/>
      <c r="D48" s="12"/>
      <c r="E48" s="13"/>
      <c r="F48" s="12"/>
      <c r="G48" s="12"/>
      <c r="H48" s="512"/>
      <c r="I48" s="512"/>
    </row>
    <row r="49" spans="1:9" ht="15.4" hidden="1" customHeight="1">
      <c r="A49" s="20" t="s">
        <v>1407</v>
      </c>
      <c r="B49" s="41" t="s">
        <v>1406</v>
      </c>
      <c r="C49" s="21"/>
      <c r="D49" s="12"/>
      <c r="E49" s="13"/>
      <c r="F49" s="12"/>
      <c r="G49" s="12"/>
      <c r="H49" s="512"/>
      <c r="I49" s="512"/>
    </row>
    <row r="50" spans="1:9" ht="15.4" hidden="1" customHeight="1">
      <c r="A50" s="20" t="s">
        <v>1401</v>
      </c>
      <c r="B50" s="41" t="s">
        <v>1400</v>
      </c>
      <c r="C50" s="21"/>
      <c r="D50" s="12"/>
      <c r="E50" s="13"/>
      <c r="F50" s="12"/>
      <c r="G50" s="12"/>
      <c r="H50" s="512"/>
      <c r="I50" s="512"/>
    </row>
    <row r="51" spans="1:9" ht="15.4" hidden="1" customHeight="1">
      <c r="A51" s="20" t="s">
        <v>1395</v>
      </c>
      <c r="B51" s="41" t="s">
        <v>1394</v>
      </c>
      <c r="C51" s="21"/>
      <c r="D51" s="12"/>
      <c r="E51" s="13"/>
      <c r="F51" s="12"/>
      <c r="G51" s="12"/>
      <c r="H51" s="512"/>
      <c r="I51" s="512"/>
    </row>
    <row r="52" spans="1:9" ht="15.4" hidden="1" customHeight="1">
      <c r="A52" s="20" t="s">
        <v>1392</v>
      </c>
      <c r="B52" s="41" t="s">
        <v>1391</v>
      </c>
      <c r="C52" s="21"/>
      <c r="D52" s="12"/>
      <c r="E52" s="13"/>
      <c r="F52" s="12"/>
      <c r="G52" s="12"/>
      <c r="H52" s="512"/>
      <c r="I52" s="512"/>
    </row>
    <row r="53" spans="1:9" ht="15.4" hidden="1" customHeight="1">
      <c r="A53" s="20" t="s">
        <v>1389</v>
      </c>
      <c r="B53" s="41" t="s">
        <v>1388</v>
      </c>
      <c r="C53" s="21"/>
      <c r="D53" s="12"/>
      <c r="E53" s="13"/>
      <c r="F53" s="12"/>
      <c r="G53" s="12"/>
      <c r="H53" s="512"/>
      <c r="I53" s="512"/>
    </row>
    <row r="54" spans="1:9" ht="15.4" hidden="1" customHeight="1">
      <c r="A54" s="20" t="s">
        <v>1383</v>
      </c>
      <c r="B54" s="41" t="s">
        <v>1382</v>
      </c>
      <c r="C54" s="21"/>
      <c r="D54" s="12"/>
      <c r="E54" s="13"/>
      <c r="F54" s="12"/>
      <c r="G54" s="12"/>
      <c r="H54" s="512"/>
      <c r="I54" s="512"/>
    </row>
    <row r="55" spans="1:9" ht="15.4" hidden="1" customHeight="1">
      <c r="A55" s="20" t="s">
        <v>1379</v>
      </c>
      <c r="B55" s="41" t="s">
        <v>1378</v>
      </c>
      <c r="C55" s="21"/>
      <c r="D55" s="12"/>
      <c r="E55" s="13"/>
      <c r="F55" s="12"/>
      <c r="G55" s="12"/>
      <c r="H55" s="512"/>
      <c r="I55" s="512"/>
    </row>
    <row r="56" spans="1:9" ht="15.4" hidden="1" customHeight="1">
      <c r="A56" s="20" t="s">
        <v>1375</v>
      </c>
      <c r="B56" s="41" t="s">
        <v>1374</v>
      </c>
      <c r="D56" s="12"/>
      <c r="E56" s="13"/>
      <c r="F56" s="12"/>
      <c r="G56" s="12"/>
      <c r="H56" s="512"/>
      <c r="I56" s="512"/>
    </row>
    <row r="57" spans="1:9" ht="36.4" customHeight="1">
      <c r="A57" s="18" t="s">
        <v>1370</v>
      </c>
      <c r="B57" s="41" t="s">
        <v>1369</v>
      </c>
      <c r="C57" s="21" t="s">
        <v>4780</v>
      </c>
      <c r="D57" s="15">
        <v>2</v>
      </c>
      <c r="E57" s="13" t="s">
        <v>106</v>
      </c>
      <c r="F57" s="12"/>
      <c r="G57" s="14"/>
    </row>
    <row r="58" spans="1:9" ht="15.4" hidden="1" customHeight="1">
      <c r="A58" s="20" t="s">
        <v>1367</v>
      </c>
      <c r="B58" s="41" t="s">
        <v>1366</v>
      </c>
      <c r="C58" s="21"/>
      <c r="D58" s="12"/>
      <c r="E58" s="13"/>
      <c r="F58" s="12"/>
      <c r="G58" s="12"/>
      <c r="H58" s="512"/>
      <c r="I58" s="512"/>
    </row>
    <row r="59" spans="1:9" ht="15.4" hidden="1" customHeight="1">
      <c r="A59" s="20" t="s">
        <v>1358</v>
      </c>
      <c r="B59" s="41" t="s">
        <v>1357</v>
      </c>
      <c r="C59" s="21"/>
      <c r="D59" s="12"/>
      <c r="E59" s="13"/>
      <c r="F59" s="12"/>
      <c r="G59" s="12"/>
      <c r="H59" s="512"/>
      <c r="I59" s="512"/>
    </row>
    <row r="60" spans="1:9" ht="15.4" hidden="1" customHeight="1">
      <c r="A60" s="20" t="s">
        <v>1356</v>
      </c>
      <c r="B60" s="41" t="s">
        <v>1355</v>
      </c>
      <c r="C60" s="21"/>
      <c r="D60" s="12"/>
      <c r="E60" s="13"/>
      <c r="F60" s="12"/>
      <c r="G60" s="12"/>
      <c r="H60" s="512"/>
      <c r="I60" s="512"/>
    </row>
    <row r="61" spans="1:9" ht="15.4" hidden="1" customHeight="1">
      <c r="A61" s="20" t="s">
        <v>1354</v>
      </c>
      <c r="B61" s="41" t="s">
        <v>1353</v>
      </c>
      <c r="C61" s="21"/>
      <c r="D61" s="12"/>
      <c r="E61" s="13"/>
      <c r="F61" s="12"/>
      <c r="G61" s="12"/>
      <c r="H61" s="512"/>
      <c r="I61" s="512"/>
    </row>
    <row r="62" spans="1:9" ht="15.75" hidden="1">
      <c r="A62" s="20" t="s">
        <v>1352</v>
      </c>
      <c r="B62" s="533" t="s">
        <v>1651</v>
      </c>
      <c r="C62" s="534"/>
      <c r="D62" s="535"/>
      <c r="E62" s="536"/>
      <c r="F62" s="535"/>
      <c r="G62" s="535"/>
      <c r="H62" s="512"/>
      <c r="I62" s="512"/>
    </row>
    <row r="63" spans="1:9" ht="15.4" hidden="1" customHeight="1">
      <c r="A63" s="20" t="s">
        <v>1350</v>
      </c>
      <c r="B63" s="41" t="s">
        <v>1349</v>
      </c>
      <c r="C63" s="21"/>
      <c r="D63" s="12"/>
      <c r="E63" s="13"/>
      <c r="F63" s="12"/>
      <c r="G63" s="12"/>
      <c r="H63" s="512"/>
      <c r="I63" s="512"/>
    </row>
    <row r="64" spans="1:9" ht="15.4" hidden="1" customHeight="1">
      <c r="A64" s="20" t="s">
        <v>1348</v>
      </c>
      <c r="B64" s="41" t="s">
        <v>1347</v>
      </c>
      <c r="C64" s="21"/>
      <c r="D64" s="12"/>
      <c r="E64" s="13"/>
      <c r="F64" s="12"/>
      <c r="G64" s="12"/>
      <c r="H64" s="512"/>
      <c r="I64" s="512"/>
    </row>
    <row r="65" spans="1:9" ht="15.4" hidden="1" customHeight="1">
      <c r="A65" s="20" t="s">
        <v>1345</v>
      </c>
      <c r="B65" s="41" t="s">
        <v>1344</v>
      </c>
      <c r="C65" s="21"/>
      <c r="D65" s="12"/>
      <c r="E65" s="13"/>
      <c r="F65" s="12"/>
      <c r="G65" s="12"/>
      <c r="H65" s="512"/>
      <c r="I65" s="512"/>
    </row>
    <row r="66" spans="1:9" ht="15.4" hidden="1" customHeight="1">
      <c r="A66" s="20" t="s">
        <v>1342</v>
      </c>
      <c r="B66" s="41" t="s">
        <v>1341</v>
      </c>
      <c r="C66" s="21"/>
      <c r="D66" s="12"/>
      <c r="E66" s="13"/>
      <c r="F66" s="12"/>
      <c r="G66" s="12"/>
      <c r="H66" s="512"/>
      <c r="I66" s="512"/>
    </row>
    <row r="67" spans="1:9" ht="15.4" hidden="1" customHeight="1">
      <c r="A67" s="20" t="s">
        <v>1339</v>
      </c>
      <c r="B67" s="41" t="s">
        <v>1338</v>
      </c>
      <c r="C67" s="21"/>
      <c r="D67" s="12"/>
      <c r="E67" s="13"/>
      <c r="F67" s="12"/>
      <c r="G67" s="12"/>
      <c r="H67" s="512"/>
      <c r="I67" s="512"/>
    </row>
    <row r="68" spans="1:9" ht="15.75" hidden="1">
      <c r="A68" s="20" t="s">
        <v>1336</v>
      </c>
      <c r="B68" s="533" t="s">
        <v>1648</v>
      </c>
      <c r="C68" s="534"/>
      <c r="D68" s="535"/>
      <c r="E68" s="536"/>
      <c r="F68" s="535"/>
      <c r="G68" s="535"/>
      <c r="H68" s="512"/>
      <c r="I68" s="512"/>
    </row>
    <row r="69" spans="1:9" ht="15.4" hidden="1" customHeight="1">
      <c r="A69" s="20" t="s">
        <v>1334</v>
      </c>
      <c r="B69" s="41" t="s">
        <v>1333</v>
      </c>
      <c r="C69" s="21"/>
      <c r="D69" s="12"/>
      <c r="E69" s="13"/>
      <c r="F69" s="12"/>
      <c r="G69" s="12"/>
      <c r="H69" s="512"/>
      <c r="I69" s="512"/>
    </row>
    <row r="70" spans="1:9" ht="15.4" hidden="1" customHeight="1">
      <c r="A70" s="20" t="s">
        <v>1332</v>
      </c>
      <c r="B70" s="41" t="s">
        <v>1331</v>
      </c>
      <c r="C70" s="21"/>
      <c r="D70" s="12"/>
      <c r="E70" s="13"/>
      <c r="F70" s="12"/>
      <c r="G70" s="12"/>
      <c r="H70" s="512"/>
      <c r="I70" s="512"/>
    </row>
    <row r="71" spans="1:9" ht="15.4" hidden="1" customHeight="1">
      <c r="A71" s="20" t="s">
        <v>1329</v>
      </c>
      <c r="B71" s="41" t="s">
        <v>1328</v>
      </c>
      <c r="C71" s="21"/>
      <c r="D71" s="12"/>
      <c r="E71" s="13"/>
      <c r="F71" s="12"/>
      <c r="G71" s="12"/>
      <c r="H71" s="512"/>
      <c r="I71" s="512"/>
    </row>
    <row r="72" spans="1:9" ht="31.5" hidden="1">
      <c r="A72" s="20" t="s">
        <v>1325</v>
      </c>
      <c r="B72" s="533" t="s">
        <v>1646</v>
      </c>
      <c r="C72" s="534"/>
      <c r="D72" s="535"/>
      <c r="E72" s="536"/>
      <c r="F72" s="535"/>
      <c r="G72" s="535"/>
      <c r="H72" s="512"/>
      <c r="I72" s="512"/>
    </row>
    <row r="73" spans="1:9" ht="31.15" hidden="1" customHeight="1">
      <c r="A73" s="20" t="s">
        <v>1323</v>
      </c>
      <c r="B73" s="41" t="s">
        <v>1322</v>
      </c>
      <c r="C73" s="21"/>
      <c r="D73" s="12"/>
      <c r="E73" s="13"/>
      <c r="F73" s="12"/>
      <c r="G73" s="12"/>
      <c r="H73" s="512"/>
      <c r="I73" s="512"/>
    </row>
    <row r="74" spans="1:9" ht="31.15" hidden="1" customHeight="1">
      <c r="A74" s="20" t="s">
        <v>1319</v>
      </c>
      <c r="B74" s="41" t="s">
        <v>1318</v>
      </c>
      <c r="C74" s="21"/>
      <c r="D74" s="12"/>
      <c r="E74" s="13"/>
      <c r="F74" s="12"/>
      <c r="G74" s="12"/>
      <c r="H74" s="512"/>
      <c r="I74" s="512"/>
    </row>
    <row r="75" spans="1:9" ht="31.15" hidden="1" customHeight="1">
      <c r="A75" s="20" t="s">
        <v>1316</v>
      </c>
      <c r="B75" s="41" t="s">
        <v>1315</v>
      </c>
      <c r="C75" s="21"/>
      <c r="D75" s="12"/>
      <c r="E75" s="13"/>
      <c r="F75" s="12"/>
      <c r="G75" s="12"/>
      <c r="H75" s="512"/>
      <c r="I75" s="512"/>
    </row>
    <row r="76" spans="1:9" ht="31.15" hidden="1" customHeight="1">
      <c r="A76" s="20" t="s">
        <v>1313</v>
      </c>
      <c r="B76" s="41" t="s">
        <v>1312</v>
      </c>
      <c r="C76" s="21"/>
      <c r="D76" s="12"/>
      <c r="E76" s="13"/>
      <c r="F76" s="12"/>
      <c r="G76" s="12"/>
      <c r="H76" s="512"/>
      <c r="I76" s="512"/>
    </row>
    <row r="77" spans="1:9" ht="31.15" hidden="1" customHeight="1">
      <c r="A77" s="20" t="s">
        <v>1306</v>
      </c>
      <c r="B77" s="41" t="s">
        <v>1305</v>
      </c>
      <c r="C77" s="21"/>
      <c r="D77" s="12"/>
      <c r="E77" s="13"/>
      <c r="F77" s="12"/>
      <c r="G77" s="12"/>
      <c r="H77" s="512"/>
      <c r="I77" s="512"/>
    </row>
    <row r="78" spans="1:9" ht="31.15" hidden="1" customHeight="1">
      <c r="A78" s="20" t="s">
        <v>1300</v>
      </c>
      <c r="B78" s="41" t="s">
        <v>1299</v>
      </c>
      <c r="C78" s="21"/>
      <c r="D78" s="12"/>
      <c r="E78" s="13"/>
      <c r="F78" s="12"/>
      <c r="G78" s="12"/>
      <c r="H78" s="512"/>
      <c r="I78" s="512"/>
    </row>
    <row r="79" spans="1:9" ht="31.15" hidden="1" customHeight="1">
      <c r="A79" s="20" t="s">
        <v>1297</v>
      </c>
      <c r="B79" s="41" t="s">
        <v>1296</v>
      </c>
      <c r="C79" s="21"/>
      <c r="D79" s="12"/>
      <c r="E79" s="13"/>
      <c r="F79" s="12"/>
      <c r="G79" s="12"/>
      <c r="H79" s="512"/>
      <c r="I79" s="512"/>
    </row>
    <row r="80" spans="1:9" ht="46.9" hidden="1" customHeight="1">
      <c r="A80" s="20" t="s">
        <v>1294</v>
      </c>
      <c r="B80" s="41" t="s">
        <v>1293</v>
      </c>
      <c r="C80" s="21"/>
      <c r="D80" s="12"/>
      <c r="E80" s="13"/>
      <c r="F80" s="12"/>
      <c r="G80" s="12"/>
      <c r="H80" s="512"/>
      <c r="I80" s="512"/>
    </row>
    <row r="81" spans="1:9" ht="31.15" hidden="1" customHeight="1">
      <c r="A81" s="20" t="s">
        <v>1291</v>
      </c>
      <c r="B81" s="41" t="s">
        <v>1290</v>
      </c>
      <c r="C81" s="21"/>
      <c r="D81" s="12"/>
      <c r="E81" s="13"/>
      <c r="F81" s="12"/>
      <c r="G81" s="12"/>
      <c r="H81" s="512"/>
      <c r="I81" s="512"/>
    </row>
    <row r="82" spans="1:9" ht="31.15" hidden="1" customHeight="1">
      <c r="A82" s="20" t="s">
        <v>1289</v>
      </c>
      <c r="B82" s="41" t="s">
        <v>1288</v>
      </c>
      <c r="C82" s="21"/>
      <c r="D82" s="12"/>
      <c r="E82" s="13"/>
      <c r="F82" s="12"/>
      <c r="G82" s="12"/>
      <c r="H82" s="512"/>
      <c r="I82" s="512"/>
    </row>
    <row r="83" spans="1:9" ht="14.65" hidden="1" customHeight="1">
      <c r="A83" s="20" t="s">
        <v>1286</v>
      </c>
      <c r="B83" s="16" t="s">
        <v>1285</v>
      </c>
      <c r="C83" s="21"/>
      <c r="D83" s="12"/>
      <c r="E83" s="13"/>
      <c r="F83" s="12"/>
      <c r="G83" s="12"/>
      <c r="H83" s="512"/>
      <c r="I83" s="512"/>
    </row>
    <row r="84" spans="1:9" ht="18.75">
      <c r="A84" s="18" t="s">
        <v>1283</v>
      </c>
      <c r="B84" s="952" t="s">
        <v>1645</v>
      </c>
      <c r="C84" s="953"/>
      <c r="D84" s="953"/>
      <c r="E84" s="953"/>
      <c r="F84" s="953"/>
      <c r="G84" s="954"/>
      <c r="H84" s="531">
        <f>SUM(D92:D95)</f>
        <v>8</v>
      </c>
      <c r="I84" s="531">
        <f>COUNT(D92:D95)*2</f>
        <v>8</v>
      </c>
    </row>
    <row r="85" spans="1:9" ht="15.4" hidden="1" customHeight="1">
      <c r="A85" s="20" t="s">
        <v>1281</v>
      </c>
      <c r="B85" s="41" t="s">
        <v>1280</v>
      </c>
      <c r="C85" s="21"/>
      <c r="D85" s="12"/>
      <c r="E85" s="13"/>
      <c r="F85" s="12"/>
      <c r="G85" s="12"/>
      <c r="H85" s="512"/>
      <c r="I85" s="512"/>
    </row>
    <row r="86" spans="1:9" ht="15.4" hidden="1" customHeight="1">
      <c r="A86" s="20" t="s">
        <v>1279</v>
      </c>
      <c r="B86" s="41" t="s">
        <v>1278</v>
      </c>
      <c r="C86" s="21"/>
      <c r="D86" s="12"/>
      <c r="E86" s="13"/>
      <c r="F86" s="12"/>
      <c r="G86" s="12"/>
      <c r="H86" s="512"/>
      <c r="I86" s="512"/>
    </row>
    <row r="87" spans="1:9" ht="15.4" hidden="1" customHeight="1">
      <c r="A87" s="20" t="s">
        <v>1277</v>
      </c>
      <c r="B87" s="41" t="s">
        <v>1276</v>
      </c>
      <c r="C87" s="21"/>
      <c r="D87" s="12"/>
      <c r="E87" s="13"/>
      <c r="F87" s="12"/>
      <c r="G87" s="12"/>
      <c r="H87" s="512"/>
      <c r="I87" s="512"/>
    </row>
    <row r="88" spans="1:9" ht="15.4" hidden="1" customHeight="1">
      <c r="A88" s="20" t="s">
        <v>1275</v>
      </c>
      <c r="B88" s="41" t="s">
        <v>1274</v>
      </c>
      <c r="C88" s="21"/>
      <c r="D88" s="12"/>
      <c r="E88" s="13"/>
      <c r="F88" s="12"/>
      <c r="G88" s="12"/>
      <c r="H88" s="512"/>
      <c r="I88" s="512"/>
    </row>
    <row r="89" spans="1:9" ht="15.4" hidden="1" customHeight="1">
      <c r="A89" s="20" t="s">
        <v>1273</v>
      </c>
      <c r="B89" s="41" t="s">
        <v>1272</v>
      </c>
      <c r="C89" s="21"/>
      <c r="D89" s="12"/>
      <c r="E89" s="13"/>
      <c r="F89" s="12"/>
      <c r="G89" s="12"/>
      <c r="H89" s="512"/>
      <c r="I89" s="512"/>
    </row>
    <row r="90" spans="1:9" ht="15.4" hidden="1" customHeight="1">
      <c r="A90" s="20" t="s">
        <v>1271</v>
      </c>
      <c r="B90" s="41" t="s">
        <v>1270</v>
      </c>
      <c r="C90" s="21"/>
      <c r="D90" s="12"/>
      <c r="E90" s="13"/>
      <c r="F90" s="12"/>
      <c r="G90" s="12"/>
      <c r="H90" s="512"/>
      <c r="I90" s="512"/>
    </row>
    <row r="91" spans="1:9" ht="15.4" hidden="1" customHeight="1">
      <c r="A91" s="20" t="s">
        <v>1269</v>
      </c>
      <c r="B91" s="41" t="s">
        <v>1268</v>
      </c>
      <c r="C91" s="21"/>
      <c r="D91" s="12"/>
      <c r="E91" s="13"/>
      <c r="F91" s="12"/>
      <c r="G91" s="12"/>
      <c r="H91" s="512"/>
      <c r="I91" s="512"/>
    </row>
    <row r="92" spans="1:9" ht="63.4" customHeight="1">
      <c r="A92" s="18" t="s">
        <v>3742</v>
      </c>
      <c r="B92" s="41" t="s">
        <v>3741</v>
      </c>
      <c r="C92" s="21" t="s">
        <v>4781</v>
      </c>
      <c r="D92" s="15">
        <v>2</v>
      </c>
      <c r="E92" s="13" t="s">
        <v>106</v>
      </c>
      <c r="F92" s="12"/>
      <c r="G92" s="14"/>
    </row>
    <row r="93" spans="1:9" ht="43.15" customHeight="1">
      <c r="A93" s="18"/>
      <c r="B93" s="21"/>
      <c r="C93" s="21" t="s">
        <v>4782</v>
      </c>
      <c r="D93" s="15">
        <v>2</v>
      </c>
      <c r="E93" s="13" t="s">
        <v>106</v>
      </c>
      <c r="F93" s="12"/>
      <c r="G93" s="14"/>
    </row>
    <row r="94" spans="1:9" ht="28.9" customHeight="1">
      <c r="A94" s="18"/>
      <c r="C94" s="21" t="s">
        <v>4783</v>
      </c>
      <c r="D94" s="15">
        <v>2</v>
      </c>
      <c r="E94" s="13" t="s">
        <v>106</v>
      </c>
      <c r="F94" s="12"/>
      <c r="G94" s="14"/>
    </row>
    <row r="95" spans="1:9" ht="28.9" customHeight="1">
      <c r="A95" s="18"/>
      <c r="B95" s="41"/>
      <c r="C95" s="21" t="s">
        <v>4784</v>
      </c>
      <c r="D95" s="15">
        <v>2</v>
      </c>
      <c r="E95" s="13" t="s">
        <v>106</v>
      </c>
      <c r="F95" s="12"/>
      <c r="G95" s="14"/>
    </row>
    <row r="96" spans="1:9" ht="31.5" hidden="1">
      <c r="A96" s="20" t="s">
        <v>1267</v>
      </c>
      <c r="B96" s="533" t="s">
        <v>1266</v>
      </c>
      <c r="C96" s="534"/>
      <c r="D96" s="535"/>
      <c r="E96" s="536"/>
      <c r="F96" s="535"/>
      <c r="G96" s="535"/>
      <c r="H96" s="512"/>
      <c r="I96" s="512"/>
    </row>
    <row r="97" spans="1:9" ht="31.15" hidden="1" customHeight="1">
      <c r="A97" s="20" t="s">
        <v>1265</v>
      </c>
      <c r="B97" s="41" t="s">
        <v>1264</v>
      </c>
      <c r="C97" s="21"/>
      <c r="D97" s="12"/>
      <c r="E97" s="13"/>
      <c r="F97" s="12"/>
      <c r="G97" s="12"/>
      <c r="H97" s="512"/>
      <c r="I97" s="512"/>
    </row>
    <row r="98" spans="1:9" ht="46.9" hidden="1" customHeight="1">
      <c r="A98" s="20" t="s">
        <v>1261</v>
      </c>
      <c r="B98" s="41" t="s">
        <v>1260</v>
      </c>
      <c r="C98" s="21"/>
      <c r="D98" s="12"/>
      <c r="E98" s="13"/>
      <c r="F98" s="12"/>
      <c r="G98" s="12"/>
      <c r="H98" s="512"/>
      <c r="I98" s="512"/>
    </row>
    <row r="99" spans="1:9" ht="21" customHeight="1">
      <c r="A99" s="532"/>
      <c r="B99" s="1027" t="s">
        <v>1259</v>
      </c>
      <c r="C99" s="1028"/>
      <c r="D99" s="1028"/>
      <c r="E99" s="1028"/>
      <c r="F99" s="1028"/>
      <c r="G99" s="1029"/>
      <c r="H99" s="531">
        <f>H100+H110+H116+H121+H134</f>
        <v>22</v>
      </c>
      <c r="I99" s="531">
        <f>I100+I110+I116+I121+I134</f>
        <v>22</v>
      </c>
    </row>
    <row r="100" spans="1:9" ht="18.75">
      <c r="A100" s="537" t="s">
        <v>1258</v>
      </c>
      <c r="B100" s="879" t="s">
        <v>1644</v>
      </c>
      <c r="C100" s="880"/>
      <c r="D100" s="880"/>
      <c r="E100" s="880"/>
      <c r="F100" s="880"/>
      <c r="G100" s="881"/>
      <c r="H100" s="531">
        <f>SUM(D101:D109)</f>
        <v>8</v>
      </c>
      <c r="I100" s="531">
        <f>COUNT(D101:D109)*2</f>
        <v>8</v>
      </c>
    </row>
    <row r="101" spans="1:9" ht="28.9" customHeight="1">
      <c r="A101" s="27" t="s">
        <v>1256</v>
      </c>
      <c r="B101" s="165" t="s">
        <v>1255</v>
      </c>
      <c r="C101" s="16" t="s">
        <v>4785</v>
      </c>
      <c r="D101" s="15">
        <v>2</v>
      </c>
      <c r="E101" s="13" t="s">
        <v>156</v>
      </c>
      <c r="F101" s="12"/>
      <c r="G101" s="14"/>
    </row>
    <row r="102" spans="1:9" ht="31.15" customHeight="1">
      <c r="A102" s="27"/>
      <c r="B102" s="165"/>
      <c r="C102" s="165" t="s">
        <v>2390</v>
      </c>
      <c r="D102" s="15">
        <v>2</v>
      </c>
      <c r="E102" s="13" t="s">
        <v>156</v>
      </c>
      <c r="F102" s="12"/>
      <c r="G102" s="14"/>
    </row>
    <row r="103" spans="1:9" ht="31.15" hidden="1" customHeight="1">
      <c r="A103" s="39" t="s">
        <v>1251</v>
      </c>
      <c r="B103" s="165" t="s">
        <v>1250</v>
      </c>
      <c r="C103" s="21"/>
      <c r="D103" s="12"/>
      <c r="E103" s="13"/>
      <c r="F103" s="12"/>
      <c r="G103" s="12"/>
      <c r="H103" s="512"/>
      <c r="I103" s="512"/>
    </row>
    <row r="104" spans="1:9" ht="31.15" hidden="1" customHeight="1">
      <c r="A104" s="39" t="s">
        <v>1244</v>
      </c>
      <c r="B104" s="165" t="s">
        <v>1243</v>
      </c>
      <c r="C104" s="21"/>
      <c r="D104" s="12"/>
      <c r="E104" s="13"/>
      <c r="F104" s="12"/>
      <c r="G104" s="12"/>
      <c r="H104" s="512"/>
      <c r="I104" s="512"/>
    </row>
    <row r="105" spans="1:9" ht="31.15" hidden="1" customHeight="1">
      <c r="A105" s="39" t="s">
        <v>1241</v>
      </c>
      <c r="B105" s="165" t="s">
        <v>1240</v>
      </c>
      <c r="C105" s="21"/>
      <c r="D105" s="12"/>
      <c r="E105" s="13"/>
      <c r="F105" s="12"/>
      <c r="G105" s="12"/>
      <c r="H105" s="512"/>
      <c r="I105" s="512"/>
    </row>
    <row r="106" spans="1:9" ht="31.15" hidden="1" customHeight="1">
      <c r="A106" s="39" t="s">
        <v>1238</v>
      </c>
      <c r="B106" s="165" t="s">
        <v>1237</v>
      </c>
      <c r="C106" s="21"/>
      <c r="D106" s="12"/>
      <c r="E106" s="13"/>
      <c r="F106" s="12"/>
      <c r="G106" s="12"/>
      <c r="H106" s="512"/>
      <c r="I106" s="512"/>
    </row>
    <row r="107" spans="1:9" ht="31.15" customHeight="1">
      <c r="A107" s="27" t="s">
        <v>1234</v>
      </c>
      <c r="B107" s="165" t="s">
        <v>1233</v>
      </c>
      <c r="C107" s="170" t="s">
        <v>4786</v>
      </c>
      <c r="D107" s="15">
        <v>2</v>
      </c>
      <c r="E107" s="13" t="s">
        <v>156</v>
      </c>
      <c r="F107" s="12"/>
      <c r="G107" s="14"/>
    </row>
    <row r="108" spans="1:9" ht="31.15" hidden="1" customHeight="1">
      <c r="A108" s="39" t="s">
        <v>1231</v>
      </c>
      <c r="B108" s="165" t="s">
        <v>1230</v>
      </c>
      <c r="C108" s="538"/>
      <c r="D108" s="12"/>
      <c r="E108" s="13"/>
      <c r="F108" s="12"/>
      <c r="G108" s="12"/>
      <c r="H108" s="512"/>
      <c r="I108" s="512"/>
    </row>
    <row r="109" spans="1:9" ht="43.15" customHeight="1">
      <c r="A109" s="27" t="s">
        <v>1228</v>
      </c>
      <c r="B109" s="165" t="s">
        <v>1227</v>
      </c>
      <c r="C109" s="21" t="s">
        <v>4787</v>
      </c>
      <c r="D109" s="15">
        <v>2</v>
      </c>
      <c r="E109" s="13" t="s">
        <v>156</v>
      </c>
      <c r="F109" s="12"/>
      <c r="G109" s="14"/>
    </row>
    <row r="110" spans="1:9" ht="18.75">
      <c r="A110" s="27" t="s">
        <v>1224</v>
      </c>
      <c r="B110" s="879" t="s">
        <v>3740</v>
      </c>
      <c r="C110" s="880"/>
      <c r="D110" s="880"/>
      <c r="E110" s="880"/>
      <c r="F110" s="880"/>
      <c r="G110" s="881"/>
      <c r="H110" s="531">
        <f>SUM(D112:D115)</f>
        <v>4</v>
      </c>
      <c r="I110" s="531">
        <f>COUNT(D112:D113)*2</f>
        <v>4</v>
      </c>
    </row>
    <row r="111" spans="1:9" ht="15.4" hidden="1" customHeight="1">
      <c r="A111" s="39" t="s">
        <v>1222</v>
      </c>
      <c r="B111" s="64" t="s">
        <v>1221</v>
      </c>
      <c r="C111" s="170"/>
      <c r="D111" s="12"/>
      <c r="E111" s="13"/>
      <c r="F111" s="12"/>
      <c r="G111" s="12"/>
      <c r="H111" s="512"/>
      <c r="I111" s="512"/>
    </row>
    <row r="112" spans="1:9" ht="57.4" customHeight="1">
      <c r="A112" s="27" t="s">
        <v>1215</v>
      </c>
      <c r="B112" s="64" t="s">
        <v>1214</v>
      </c>
      <c r="C112" s="21" t="s">
        <v>4788</v>
      </c>
      <c r="D112" s="15">
        <v>2</v>
      </c>
      <c r="E112" s="13" t="s">
        <v>779</v>
      </c>
      <c r="F112" s="12"/>
      <c r="G112" s="14"/>
    </row>
    <row r="113" spans="1:9" ht="43.15" customHeight="1">
      <c r="A113" s="27" t="s">
        <v>1213</v>
      </c>
      <c r="B113" s="96" t="s">
        <v>1212</v>
      </c>
      <c r="C113" s="170" t="s">
        <v>4789</v>
      </c>
      <c r="D113" s="15">
        <v>2</v>
      </c>
      <c r="E113" s="13" t="s">
        <v>156</v>
      </c>
      <c r="F113" s="12"/>
      <c r="G113" s="14"/>
    </row>
    <row r="114" spans="1:9" ht="31.15" hidden="1" customHeight="1">
      <c r="A114" s="39" t="s">
        <v>1207</v>
      </c>
      <c r="B114" s="64" t="s">
        <v>1206</v>
      </c>
      <c r="C114" s="21"/>
      <c r="D114" s="12"/>
      <c r="E114" s="13"/>
      <c r="F114" s="12"/>
      <c r="G114" s="12"/>
      <c r="H114" s="512"/>
      <c r="I114" s="512"/>
    </row>
    <row r="115" spans="1:9" ht="31.15" hidden="1" customHeight="1">
      <c r="A115" s="39" t="s">
        <v>1205</v>
      </c>
      <c r="B115" s="94" t="s">
        <v>1204</v>
      </c>
      <c r="C115" s="21"/>
      <c r="D115" s="12"/>
      <c r="E115" s="13"/>
      <c r="F115" s="12"/>
      <c r="G115" s="12"/>
      <c r="H115" s="512"/>
      <c r="I115" s="512"/>
    </row>
    <row r="116" spans="1:9" ht="18.75">
      <c r="A116" s="27" t="s">
        <v>1203</v>
      </c>
      <c r="B116" s="879" t="s">
        <v>1639</v>
      </c>
      <c r="C116" s="880"/>
      <c r="D116" s="880"/>
      <c r="E116" s="880"/>
      <c r="F116" s="880"/>
      <c r="G116" s="881"/>
      <c r="H116" s="531">
        <f>SUM(D117:D120)</f>
        <v>8</v>
      </c>
      <c r="I116" s="531">
        <f>COUNT(D117:D120)*2</f>
        <v>8</v>
      </c>
    </row>
    <row r="117" spans="1:9" ht="72" customHeight="1">
      <c r="A117" s="27" t="s">
        <v>1201</v>
      </c>
      <c r="B117" s="64" t="s">
        <v>1200</v>
      </c>
      <c r="C117" s="21" t="s">
        <v>4790</v>
      </c>
      <c r="D117" s="15">
        <v>2</v>
      </c>
      <c r="E117" s="13" t="s">
        <v>156</v>
      </c>
      <c r="F117" s="21" t="s">
        <v>4791</v>
      </c>
      <c r="G117" s="14"/>
    </row>
    <row r="118" spans="1:9" ht="31.15" customHeight="1">
      <c r="A118" s="27" t="s">
        <v>1196</v>
      </c>
      <c r="B118" s="64" t="s">
        <v>1195</v>
      </c>
      <c r="C118" s="170" t="s">
        <v>4792</v>
      </c>
      <c r="D118" s="15">
        <v>2</v>
      </c>
      <c r="E118" s="13" t="s">
        <v>120</v>
      </c>
      <c r="F118" s="12"/>
      <c r="G118" s="14"/>
    </row>
    <row r="119" spans="1:9" ht="31.15" customHeight="1">
      <c r="A119" s="27" t="s">
        <v>1193</v>
      </c>
      <c r="B119" s="64" t="s">
        <v>1192</v>
      </c>
      <c r="C119" s="22" t="s">
        <v>4793</v>
      </c>
      <c r="D119" s="15">
        <v>2</v>
      </c>
      <c r="E119" s="13" t="s">
        <v>903</v>
      </c>
      <c r="F119" s="12"/>
      <c r="G119" s="14"/>
    </row>
    <row r="120" spans="1:9" ht="46.9" customHeight="1">
      <c r="A120" s="27" t="s">
        <v>1189</v>
      </c>
      <c r="B120" s="64" t="s">
        <v>1188</v>
      </c>
      <c r="C120" s="170" t="s">
        <v>4794</v>
      </c>
      <c r="D120" s="15">
        <v>2</v>
      </c>
      <c r="E120" s="13" t="s">
        <v>120</v>
      </c>
      <c r="F120" s="12"/>
      <c r="G120" s="14"/>
    </row>
    <row r="121" spans="1:9" ht="31.9" customHeight="1">
      <c r="A121" s="27" t="s">
        <v>1184</v>
      </c>
      <c r="B121" s="879" t="s">
        <v>1635</v>
      </c>
      <c r="C121" s="880"/>
      <c r="D121" s="880"/>
      <c r="E121" s="880"/>
      <c r="F121" s="880"/>
      <c r="G121" s="881"/>
      <c r="H121" s="531">
        <f>SUM(D126)</f>
        <v>2</v>
      </c>
      <c r="I121" s="531">
        <f>COUNT(D126)*2</f>
        <v>2</v>
      </c>
    </row>
    <row r="122" spans="1:9" ht="31.15" hidden="1" customHeight="1">
      <c r="A122" s="39" t="s">
        <v>1182</v>
      </c>
      <c r="B122" s="64" t="s">
        <v>1181</v>
      </c>
      <c r="C122" s="21"/>
      <c r="D122" s="12"/>
      <c r="E122" s="13"/>
      <c r="F122" s="12"/>
      <c r="G122" s="12"/>
      <c r="H122" s="512"/>
      <c r="I122" s="512"/>
    </row>
    <row r="123" spans="1:9" ht="15.4" hidden="1" customHeight="1">
      <c r="A123" s="39" t="s">
        <v>1179</v>
      </c>
      <c r="B123" s="64" t="s">
        <v>1178</v>
      </c>
      <c r="C123" s="170"/>
      <c r="D123" s="12"/>
      <c r="E123" s="13"/>
      <c r="F123" s="12"/>
      <c r="G123" s="12"/>
      <c r="H123" s="512"/>
      <c r="I123" s="512"/>
    </row>
    <row r="124" spans="1:9" ht="15.4" hidden="1" customHeight="1">
      <c r="A124" s="39" t="s">
        <v>1176</v>
      </c>
      <c r="B124" s="64" t="s">
        <v>1175</v>
      </c>
      <c r="C124" s="170"/>
      <c r="D124" s="12"/>
      <c r="E124" s="13"/>
      <c r="F124" s="12"/>
      <c r="G124" s="12"/>
      <c r="H124" s="512"/>
      <c r="I124" s="512"/>
    </row>
    <row r="125" spans="1:9" ht="31.15" hidden="1" customHeight="1">
      <c r="A125" s="39" t="s">
        <v>1174</v>
      </c>
      <c r="B125" s="64" t="s">
        <v>1173</v>
      </c>
      <c r="C125" s="21"/>
      <c r="D125" s="12"/>
      <c r="E125" s="13"/>
      <c r="F125" s="12"/>
      <c r="G125" s="12"/>
      <c r="H125" s="512"/>
      <c r="I125" s="512"/>
    </row>
    <row r="126" spans="1:9" ht="57.4" customHeight="1">
      <c r="A126" s="27" t="s">
        <v>1167</v>
      </c>
      <c r="B126" s="41" t="s">
        <v>4795</v>
      </c>
      <c r="C126" s="29" t="s">
        <v>4796</v>
      </c>
      <c r="D126" s="15">
        <v>2</v>
      </c>
      <c r="E126" s="13" t="s">
        <v>156</v>
      </c>
      <c r="F126" s="12"/>
      <c r="G126" s="14"/>
    </row>
    <row r="127" spans="1:9" ht="63" hidden="1">
      <c r="A127" s="39" t="s">
        <v>1164</v>
      </c>
      <c r="B127" s="539" t="s">
        <v>1634</v>
      </c>
      <c r="C127" s="534"/>
      <c r="D127" s="535"/>
      <c r="E127" s="536"/>
      <c r="F127" s="535"/>
      <c r="G127" s="535"/>
      <c r="H127" s="512"/>
      <c r="I127" s="512"/>
    </row>
    <row r="128" spans="1:9" ht="31.15" hidden="1" customHeight="1">
      <c r="A128" s="39" t="s">
        <v>1162</v>
      </c>
      <c r="B128" s="64" t="s">
        <v>1161</v>
      </c>
      <c r="C128" s="21"/>
      <c r="D128" s="12"/>
      <c r="E128" s="13"/>
      <c r="F128" s="12"/>
      <c r="G128" s="12"/>
      <c r="H128" s="512"/>
      <c r="I128" s="512"/>
    </row>
    <row r="129" spans="1:9" ht="31.15" hidden="1" customHeight="1">
      <c r="A129" s="39" t="s">
        <v>1158</v>
      </c>
      <c r="B129" s="64" t="s">
        <v>1157</v>
      </c>
      <c r="C129" s="21"/>
      <c r="D129" s="12"/>
      <c r="E129" s="13"/>
      <c r="F129" s="12"/>
      <c r="G129" s="12"/>
      <c r="H129" s="512"/>
      <c r="I129" s="512"/>
    </row>
    <row r="130" spans="1:9" ht="31.15" hidden="1" customHeight="1">
      <c r="A130" s="39" t="s">
        <v>1155</v>
      </c>
      <c r="B130" s="64" t="s">
        <v>1154</v>
      </c>
      <c r="C130" s="21"/>
      <c r="D130" s="12"/>
      <c r="E130" s="13"/>
      <c r="F130" s="12"/>
      <c r="G130" s="12"/>
      <c r="H130" s="512"/>
      <c r="I130" s="512"/>
    </row>
    <row r="131" spans="1:9" ht="31.15" hidden="1" customHeight="1">
      <c r="A131" s="39" t="s">
        <v>1152</v>
      </c>
      <c r="B131" s="64" t="s">
        <v>1151</v>
      </c>
      <c r="C131" s="21"/>
      <c r="D131" s="12"/>
      <c r="E131" s="13"/>
      <c r="F131" s="12"/>
      <c r="G131" s="12"/>
      <c r="H131" s="512"/>
      <c r="I131" s="512"/>
    </row>
    <row r="132" spans="1:9" ht="31.15" hidden="1" customHeight="1">
      <c r="A132" s="39" t="s">
        <v>1149</v>
      </c>
      <c r="B132" s="64" t="s">
        <v>1148</v>
      </c>
      <c r="C132" s="21"/>
      <c r="D132" s="12"/>
      <c r="E132" s="13"/>
      <c r="F132" s="12"/>
      <c r="G132" s="12"/>
      <c r="H132" s="512"/>
      <c r="I132" s="512"/>
    </row>
    <row r="133" spans="1:9" ht="31.15" hidden="1" customHeight="1">
      <c r="A133" s="39" t="s">
        <v>1145</v>
      </c>
      <c r="B133" s="67" t="s">
        <v>1144</v>
      </c>
      <c r="C133" s="21"/>
      <c r="D133" s="12"/>
      <c r="E133" s="13"/>
      <c r="F133" s="12"/>
      <c r="G133" s="12"/>
      <c r="H133" s="512"/>
      <c r="I133" s="512"/>
    </row>
    <row r="134" spans="1:9" s="578" customFormat="1" ht="31.15" hidden="1" customHeight="1">
      <c r="A134" s="121" t="s">
        <v>5031</v>
      </c>
      <c r="B134" s="753" t="s">
        <v>5032</v>
      </c>
      <c r="C134" s="754"/>
      <c r="D134" s="754"/>
      <c r="E134" s="754"/>
      <c r="F134" s="754"/>
      <c r="G134" s="760"/>
      <c r="H134" s="552">
        <f>SUM(D135:D145)</f>
        <v>0</v>
      </c>
      <c r="I134" s="552">
        <f>COUNT(D135:D145)*2</f>
        <v>0</v>
      </c>
    </row>
    <row r="135" spans="1:9" s="578" customFormat="1" ht="31.15" hidden="1" customHeight="1">
      <c r="A135" s="121" t="s">
        <v>5033</v>
      </c>
      <c r="B135" s="613" t="s">
        <v>5034</v>
      </c>
      <c r="C135" s="21" t="s">
        <v>5035</v>
      </c>
      <c r="D135" s="614"/>
      <c r="E135" s="24"/>
      <c r="F135" s="21" t="s">
        <v>5036</v>
      </c>
      <c r="G135" s="608"/>
      <c r="H135" s="552"/>
      <c r="I135" s="552"/>
    </row>
    <row r="136" spans="1:9" s="578" customFormat="1" ht="31.15" hidden="1" customHeight="1">
      <c r="A136" s="121" t="s">
        <v>5037</v>
      </c>
      <c r="B136" s="613" t="s">
        <v>5038</v>
      </c>
      <c r="C136" s="21" t="s">
        <v>5039</v>
      </c>
      <c r="D136" s="614"/>
      <c r="E136" s="24"/>
      <c r="F136" s="21" t="s">
        <v>5040</v>
      </c>
      <c r="G136" s="608"/>
      <c r="H136" s="552"/>
      <c r="I136" s="552"/>
    </row>
    <row r="137" spans="1:9" s="578" customFormat="1" ht="31.15" hidden="1" customHeight="1">
      <c r="A137" s="121" t="s">
        <v>5041</v>
      </c>
      <c r="B137" s="613" t="s">
        <v>5042</v>
      </c>
      <c r="C137" s="21" t="s">
        <v>5043</v>
      </c>
      <c r="D137" s="614"/>
      <c r="E137" s="24"/>
      <c r="F137" s="21" t="s">
        <v>5044</v>
      </c>
      <c r="G137" s="608"/>
      <c r="H137" s="552"/>
      <c r="I137" s="552"/>
    </row>
    <row r="138" spans="1:9" s="578" customFormat="1" ht="31.15" hidden="1" customHeight="1">
      <c r="A138" s="121" t="s">
        <v>5045</v>
      </c>
      <c r="B138" s="613" t="s">
        <v>5046</v>
      </c>
      <c r="C138" s="21" t="s">
        <v>5047</v>
      </c>
      <c r="D138" s="614"/>
      <c r="E138" s="24"/>
      <c r="F138" s="21" t="s">
        <v>5048</v>
      </c>
      <c r="G138" s="608"/>
      <c r="H138" s="552"/>
      <c r="I138" s="552"/>
    </row>
    <row r="139" spans="1:9" s="578" customFormat="1" ht="31.15" hidden="1" customHeight="1">
      <c r="A139" s="121" t="s">
        <v>5049</v>
      </c>
      <c r="B139" s="613" t="s">
        <v>5050</v>
      </c>
      <c r="C139" s="21" t="s">
        <v>5051</v>
      </c>
      <c r="D139" s="614"/>
      <c r="E139" s="24"/>
      <c r="F139" s="21" t="s">
        <v>5052</v>
      </c>
      <c r="G139" s="608"/>
      <c r="H139" s="552"/>
      <c r="I139" s="552"/>
    </row>
    <row r="140" spans="1:9" s="578" customFormat="1" ht="31.15" hidden="1" customHeight="1">
      <c r="A140" s="121" t="s">
        <v>5053</v>
      </c>
      <c r="B140" s="613" t="s">
        <v>5054</v>
      </c>
      <c r="C140" s="69"/>
      <c r="D140" s="516"/>
      <c r="E140" s="124"/>
      <c r="F140" s="69"/>
      <c r="G140" s="608"/>
      <c r="H140" s="552"/>
      <c r="I140" s="552"/>
    </row>
    <row r="141" spans="1:9" s="578" customFormat="1" ht="31.15" hidden="1" customHeight="1">
      <c r="A141" s="121" t="s">
        <v>5055</v>
      </c>
      <c r="B141" s="613" t="s">
        <v>5056</v>
      </c>
      <c r="C141" s="21" t="s">
        <v>5228</v>
      </c>
      <c r="D141" s="516"/>
      <c r="E141" s="25"/>
      <c r="F141" s="24"/>
      <c r="G141" s="608"/>
      <c r="H141" s="552"/>
      <c r="I141" s="552"/>
    </row>
    <row r="142" spans="1:9" s="578" customFormat="1" ht="31.15" hidden="1" customHeight="1">
      <c r="A142" s="121" t="s">
        <v>5057</v>
      </c>
      <c r="B142" s="613" t="s">
        <v>5058</v>
      </c>
      <c r="C142" s="21" t="s">
        <v>5059</v>
      </c>
      <c r="D142" s="614"/>
      <c r="E142" s="24"/>
      <c r="F142" s="21" t="s">
        <v>5060</v>
      </c>
      <c r="G142" s="608"/>
      <c r="H142" s="552"/>
      <c r="I142" s="552"/>
    </row>
    <row r="143" spans="1:9" s="578" customFormat="1" ht="31.15" hidden="1" customHeight="1">
      <c r="A143" s="121" t="s">
        <v>5061</v>
      </c>
      <c r="B143" s="613" t="s">
        <v>5062</v>
      </c>
      <c r="C143" s="21" t="s">
        <v>5063</v>
      </c>
      <c r="D143" s="614"/>
      <c r="E143" s="24"/>
      <c r="F143" s="21" t="s">
        <v>5064</v>
      </c>
      <c r="G143" s="608"/>
      <c r="H143" s="552"/>
      <c r="I143" s="552"/>
    </row>
    <row r="144" spans="1:9" s="578" customFormat="1" ht="31.15" hidden="1" customHeight="1">
      <c r="A144" s="121" t="s">
        <v>5065</v>
      </c>
      <c r="B144" s="613" t="s">
        <v>5066</v>
      </c>
      <c r="C144" s="21" t="s">
        <v>5067</v>
      </c>
      <c r="D144" s="614"/>
      <c r="E144" s="24"/>
      <c r="F144" s="21" t="s">
        <v>5068</v>
      </c>
      <c r="G144" s="608"/>
      <c r="H144" s="552"/>
      <c r="I144" s="552"/>
    </row>
    <row r="145" spans="1:9" s="578" customFormat="1" ht="31.15" hidden="1" customHeight="1">
      <c r="A145" s="121" t="s">
        <v>5069</v>
      </c>
      <c r="B145" s="613" t="s">
        <v>5070</v>
      </c>
      <c r="C145" s="21" t="s">
        <v>5071</v>
      </c>
      <c r="D145" s="615"/>
      <c r="E145" s="8"/>
      <c r="F145" s="21" t="s">
        <v>5072</v>
      </c>
      <c r="G145" s="608"/>
      <c r="H145" s="552"/>
      <c r="I145" s="552"/>
    </row>
    <row r="146" spans="1:9" ht="21" customHeight="1">
      <c r="A146" s="532"/>
      <c r="B146" s="1027" t="s">
        <v>1143</v>
      </c>
      <c r="C146" s="1028"/>
      <c r="D146" s="1028"/>
      <c r="E146" s="1028"/>
      <c r="F146" s="1028"/>
      <c r="G146" s="1029"/>
      <c r="H146" s="531">
        <f>H147+H164+H171+H176+H183+H188+H199</f>
        <v>84</v>
      </c>
      <c r="I146" s="531">
        <f>I147+I164+I171+I176+I183+I188+I199</f>
        <v>84</v>
      </c>
    </row>
    <row r="147" spans="1:9" ht="18.75">
      <c r="A147" s="27" t="s">
        <v>1142</v>
      </c>
      <c r="B147" s="952" t="s">
        <v>1141</v>
      </c>
      <c r="C147" s="953"/>
      <c r="D147" s="953"/>
      <c r="E147" s="953"/>
      <c r="F147" s="953"/>
      <c r="G147" s="954"/>
      <c r="H147" s="531">
        <f>SUM(D148:D163)</f>
        <v>32</v>
      </c>
      <c r="I147" s="531">
        <f>COUNT(D148:D163)*2</f>
        <v>32</v>
      </c>
    </row>
    <row r="148" spans="1:9" ht="59.25" customHeight="1">
      <c r="A148" s="27" t="s">
        <v>1140</v>
      </c>
      <c r="B148" s="76" t="s">
        <v>1139</v>
      </c>
      <c r="C148" s="21" t="s">
        <v>4797</v>
      </c>
      <c r="D148" s="15">
        <v>2</v>
      </c>
      <c r="E148" s="13" t="s">
        <v>156</v>
      </c>
      <c r="F148" s="12"/>
      <c r="G148" s="14"/>
    </row>
    <row r="149" spans="1:9" ht="59.25" customHeight="1">
      <c r="A149" s="27"/>
      <c r="B149" s="76"/>
      <c r="C149" s="21"/>
      <c r="D149" s="15">
        <v>2</v>
      </c>
      <c r="E149" s="13" t="s">
        <v>156</v>
      </c>
      <c r="F149" s="12"/>
      <c r="G149" s="14"/>
    </row>
    <row r="150" spans="1:9" ht="59.25" customHeight="1">
      <c r="A150" s="27" t="s">
        <v>1134</v>
      </c>
      <c r="B150" s="80" t="s">
        <v>1133</v>
      </c>
      <c r="C150" s="21" t="s">
        <v>3739</v>
      </c>
      <c r="D150" s="15">
        <v>2</v>
      </c>
      <c r="E150" s="13" t="s">
        <v>156</v>
      </c>
      <c r="F150" s="12"/>
      <c r="G150" s="14"/>
    </row>
    <row r="151" spans="1:9" ht="15.4" customHeight="1">
      <c r="A151" s="27"/>
      <c r="B151" s="80"/>
      <c r="C151" s="21" t="s">
        <v>4798</v>
      </c>
      <c r="D151" s="15">
        <v>2</v>
      </c>
      <c r="E151" s="13" t="s">
        <v>156</v>
      </c>
      <c r="F151" s="12"/>
      <c r="G151" s="14"/>
    </row>
    <row r="152" spans="1:9" ht="15.4" customHeight="1">
      <c r="A152" s="27"/>
      <c r="B152" s="80"/>
      <c r="C152" s="21" t="s">
        <v>4799</v>
      </c>
      <c r="D152" s="15">
        <v>2</v>
      </c>
      <c r="E152" s="13" t="s">
        <v>156</v>
      </c>
      <c r="F152" s="12"/>
      <c r="G152" s="14"/>
    </row>
    <row r="153" spans="1:9" ht="15.4" customHeight="1">
      <c r="A153" s="27"/>
      <c r="B153" s="80"/>
      <c r="C153" s="21" t="s">
        <v>1126</v>
      </c>
      <c r="D153" s="15">
        <v>2</v>
      </c>
      <c r="E153" s="13"/>
      <c r="F153" s="12"/>
      <c r="G153" s="14"/>
    </row>
    <row r="154" spans="1:9" ht="72" customHeight="1">
      <c r="A154" s="27" t="s">
        <v>1122</v>
      </c>
      <c r="B154" s="76" t="s">
        <v>1121</v>
      </c>
      <c r="C154" s="21" t="s">
        <v>4800</v>
      </c>
      <c r="D154" s="15">
        <v>2</v>
      </c>
      <c r="E154" s="13" t="s">
        <v>156</v>
      </c>
      <c r="F154" s="21" t="s">
        <v>4801</v>
      </c>
      <c r="G154" s="14"/>
    </row>
    <row r="155" spans="1:9" ht="86.65" customHeight="1">
      <c r="A155" s="27"/>
      <c r="B155" s="76"/>
      <c r="C155" s="21" t="s">
        <v>4802</v>
      </c>
      <c r="D155" s="15">
        <v>2</v>
      </c>
      <c r="E155" s="13" t="s">
        <v>156</v>
      </c>
      <c r="F155" s="21" t="s">
        <v>4803</v>
      </c>
      <c r="G155" s="14"/>
    </row>
    <row r="156" spans="1:9" ht="72" customHeight="1">
      <c r="A156" s="27"/>
      <c r="B156" s="76"/>
      <c r="C156" s="21" t="s">
        <v>4804</v>
      </c>
      <c r="D156" s="15">
        <v>2</v>
      </c>
      <c r="E156" s="13" t="s">
        <v>156</v>
      </c>
      <c r="F156" s="21" t="s">
        <v>4805</v>
      </c>
      <c r="G156" s="14"/>
    </row>
    <row r="157" spans="1:9" ht="86.65" customHeight="1">
      <c r="A157" s="27"/>
      <c r="B157" s="76"/>
      <c r="C157" s="21" t="s">
        <v>4806</v>
      </c>
      <c r="D157" s="15">
        <v>2</v>
      </c>
      <c r="E157" s="13" t="s">
        <v>156</v>
      </c>
      <c r="F157" s="21" t="s">
        <v>4807</v>
      </c>
      <c r="G157" s="14"/>
    </row>
    <row r="158" spans="1:9" ht="57.4" customHeight="1">
      <c r="A158" s="27"/>
      <c r="B158" s="76"/>
      <c r="C158" s="21" t="s">
        <v>4808</v>
      </c>
      <c r="D158" s="15">
        <v>2</v>
      </c>
      <c r="E158" s="13" t="s">
        <v>156</v>
      </c>
      <c r="F158" s="21" t="s">
        <v>4809</v>
      </c>
      <c r="G158" s="14"/>
    </row>
    <row r="159" spans="1:9" ht="57.4" customHeight="1">
      <c r="A159" s="27"/>
      <c r="B159" s="76"/>
      <c r="C159" s="21" t="s">
        <v>4810</v>
      </c>
      <c r="D159" s="15">
        <v>2</v>
      </c>
      <c r="E159" s="13" t="s">
        <v>156</v>
      </c>
      <c r="F159" s="21" t="s">
        <v>4811</v>
      </c>
      <c r="G159" s="14"/>
    </row>
    <row r="160" spans="1:9" ht="43.15" customHeight="1">
      <c r="A160" s="27" t="s">
        <v>1110</v>
      </c>
      <c r="B160" s="76" t="s">
        <v>1109</v>
      </c>
      <c r="C160" s="540" t="s">
        <v>4812</v>
      </c>
      <c r="D160" s="15">
        <v>2</v>
      </c>
      <c r="E160" s="13" t="s">
        <v>156</v>
      </c>
      <c r="F160" s="12" t="s">
        <v>4813</v>
      </c>
      <c r="G160" s="14"/>
    </row>
    <row r="161" spans="1:9" ht="31.15" customHeight="1">
      <c r="A161" s="27" t="s">
        <v>1107</v>
      </c>
      <c r="B161" s="76" t="s">
        <v>1106</v>
      </c>
      <c r="C161" s="21" t="s">
        <v>4814</v>
      </c>
      <c r="D161" s="15">
        <v>2</v>
      </c>
      <c r="E161" s="13" t="s">
        <v>156</v>
      </c>
      <c r="F161" s="12"/>
      <c r="G161" s="14"/>
    </row>
    <row r="162" spans="1:9" ht="28.9" customHeight="1">
      <c r="A162" s="27" t="s">
        <v>1104</v>
      </c>
      <c r="B162" s="76" t="s">
        <v>1103</v>
      </c>
      <c r="C162" s="21" t="s">
        <v>4815</v>
      </c>
      <c r="D162" s="15">
        <v>2</v>
      </c>
      <c r="E162" s="13" t="s">
        <v>156</v>
      </c>
      <c r="F162" s="12"/>
      <c r="G162" s="14"/>
    </row>
    <row r="163" spans="1:9" ht="46.9" customHeight="1">
      <c r="A163" s="27" t="s">
        <v>1100</v>
      </c>
      <c r="B163" s="76" t="s">
        <v>1099</v>
      </c>
      <c r="C163" s="21" t="s">
        <v>4816</v>
      </c>
      <c r="D163" s="15">
        <v>2</v>
      </c>
      <c r="E163" s="13" t="s">
        <v>156</v>
      </c>
      <c r="F163" s="12"/>
      <c r="G163" s="14"/>
    </row>
    <row r="164" spans="1:9" ht="18.75">
      <c r="A164" s="27" t="s">
        <v>1094</v>
      </c>
      <c r="B164" s="952" t="s">
        <v>1093</v>
      </c>
      <c r="C164" s="953"/>
      <c r="D164" s="953"/>
      <c r="E164" s="953"/>
      <c r="F164" s="953"/>
      <c r="G164" s="954"/>
      <c r="H164" s="531">
        <f>SUM(D165:D170)</f>
        <v>10</v>
      </c>
      <c r="I164" s="531">
        <f>COUNT(D165:D170)*2</f>
        <v>10</v>
      </c>
    </row>
    <row r="165" spans="1:9" ht="129.4" customHeight="1">
      <c r="A165" s="27" t="s">
        <v>1092</v>
      </c>
      <c r="B165" s="80" t="s">
        <v>1091</v>
      </c>
      <c r="C165" s="22" t="s">
        <v>1090</v>
      </c>
      <c r="D165" s="15">
        <v>2</v>
      </c>
      <c r="E165" s="25" t="s">
        <v>156</v>
      </c>
      <c r="F165" s="22" t="s">
        <v>1089</v>
      </c>
      <c r="G165" s="14"/>
    </row>
    <row r="166" spans="1:9" ht="31.15" hidden="1" customHeight="1">
      <c r="A166" s="39" t="s">
        <v>1088</v>
      </c>
      <c r="B166" s="80" t="s">
        <v>1087</v>
      </c>
      <c r="C166" s="21"/>
      <c r="D166" s="12"/>
      <c r="E166" s="13"/>
      <c r="F166" s="12"/>
      <c r="G166" s="12"/>
      <c r="H166" s="512"/>
      <c r="I166" s="512"/>
    </row>
    <row r="167" spans="1:9" ht="43.15" customHeight="1">
      <c r="A167" s="27" t="s">
        <v>1086</v>
      </c>
      <c r="B167" s="80" t="s">
        <v>1085</v>
      </c>
      <c r="C167" s="170" t="s">
        <v>4817</v>
      </c>
      <c r="D167" s="15">
        <v>2</v>
      </c>
      <c r="E167" s="13" t="s">
        <v>156</v>
      </c>
      <c r="F167" s="12"/>
      <c r="G167" s="14"/>
    </row>
    <row r="168" spans="1:9" ht="31.15" customHeight="1">
      <c r="A168" s="27" t="s">
        <v>1083</v>
      </c>
      <c r="B168" s="84" t="s">
        <v>1082</v>
      </c>
      <c r="C168" s="16" t="s">
        <v>4818</v>
      </c>
      <c r="D168" s="15">
        <v>2</v>
      </c>
      <c r="E168" s="13" t="s">
        <v>156</v>
      </c>
      <c r="F168" s="12"/>
      <c r="G168" s="14"/>
    </row>
    <row r="169" spans="1:9" ht="28.9" customHeight="1">
      <c r="A169" s="27"/>
      <c r="B169" s="84"/>
      <c r="C169" s="21" t="s">
        <v>4819</v>
      </c>
      <c r="D169" s="15">
        <v>2</v>
      </c>
      <c r="E169" s="13" t="s">
        <v>156</v>
      </c>
      <c r="F169" s="12"/>
      <c r="G169" s="14"/>
    </row>
    <row r="170" spans="1:9" ht="28.9" customHeight="1">
      <c r="A170" s="27"/>
      <c r="B170" s="84"/>
      <c r="C170" s="47" t="s">
        <v>4820</v>
      </c>
      <c r="D170" s="15">
        <v>2</v>
      </c>
      <c r="E170" s="13" t="s">
        <v>156</v>
      </c>
      <c r="F170" s="12"/>
      <c r="G170" s="14"/>
    </row>
    <row r="171" spans="1:9" ht="18.75">
      <c r="A171" s="27" t="s">
        <v>1079</v>
      </c>
      <c r="B171" s="952" t="s">
        <v>1078</v>
      </c>
      <c r="C171" s="953"/>
      <c r="D171" s="953"/>
      <c r="E171" s="953"/>
      <c r="F171" s="953"/>
      <c r="G171" s="954"/>
      <c r="H171" s="531">
        <f>SUM(D173:D175)</f>
        <v>6</v>
      </c>
      <c r="I171" s="531">
        <f>COUNT(D173:D175)*2</f>
        <v>6</v>
      </c>
    </row>
    <row r="172" spans="1:9" ht="15.4" hidden="1" customHeight="1">
      <c r="A172" s="39" t="s">
        <v>1077</v>
      </c>
      <c r="B172" s="80" t="s">
        <v>1076</v>
      </c>
      <c r="C172" s="49"/>
      <c r="D172" s="12"/>
      <c r="E172" s="13"/>
      <c r="F172" s="12"/>
      <c r="G172" s="12"/>
      <c r="H172" s="512"/>
      <c r="I172" s="512"/>
    </row>
    <row r="173" spans="1:9" ht="43.15" customHeight="1">
      <c r="A173" s="27" t="s">
        <v>1073</v>
      </c>
      <c r="B173" s="82" t="s">
        <v>1072</v>
      </c>
      <c r="C173" s="16" t="s">
        <v>4821</v>
      </c>
      <c r="D173" s="15">
        <v>2</v>
      </c>
      <c r="E173" s="25" t="s">
        <v>156</v>
      </c>
      <c r="F173" s="12"/>
      <c r="G173" s="14"/>
    </row>
    <row r="174" spans="1:9" ht="72" customHeight="1">
      <c r="A174" s="27"/>
      <c r="B174" s="82"/>
      <c r="C174" s="16" t="s">
        <v>1070</v>
      </c>
      <c r="D174" s="15">
        <v>2</v>
      </c>
      <c r="E174" s="25" t="s">
        <v>178</v>
      </c>
      <c r="F174" s="12"/>
      <c r="G174" s="14"/>
    </row>
    <row r="175" spans="1:9" ht="46.9" customHeight="1">
      <c r="A175" s="27" t="s">
        <v>1069</v>
      </c>
      <c r="B175" s="80" t="s">
        <v>1068</v>
      </c>
      <c r="C175" s="22" t="s">
        <v>1067</v>
      </c>
      <c r="D175" s="15">
        <v>2</v>
      </c>
      <c r="E175" s="25" t="s">
        <v>404</v>
      </c>
      <c r="F175" s="12"/>
      <c r="G175" s="14"/>
    </row>
    <row r="176" spans="1:9" ht="18.75">
      <c r="A176" s="27" t="s">
        <v>1066</v>
      </c>
      <c r="B176" s="952" t="s">
        <v>1065</v>
      </c>
      <c r="C176" s="953"/>
      <c r="D176" s="953"/>
      <c r="E176" s="953"/>
      <c r="F176" s="953"/>
      <c r="G176" s="954"/>
      <c r="H176" s="531">
        <f>SUM(D177:D182)</f>
        <v>8</v>
      </c>
      <c r="I176" s="531">
        <f>COUNT(D177:D182)*2</f>
        <v>8</v>
      </c>
    </row>
    <row r="177" spans="1:9" ht="43.15" customHeight="1">
      <c r="A177" s="27" t="s">
        <v>1064</v>
      </c>
      <c r="B177" s="76" t="s">
        <v>1063</v>
      </c>
      <c r="C177" s="21" t="s">
        <v>4822</v>
      </c>
      <c r="D177" s="15">
        <v>2</v>
      </c>
      <c r="E177" s="13" t="s">
        <v>178</v>
      </c>
      <c r="F177" s="12"/>
      <c r="G177" s="14"/>
    </row>
    <row r="178" spans="1:9" ht="31.15" hidden="1" customHeight="1">
      <c r="A178" s="39" t="s">
        <v>1060</v>
      </c>
      <c r="B178" s="76" t="s">
        <v>1059</v>
      </c>
      <c r="C178" s="21"/>
      <c r="D178" s="12"/>
      <c r="E178" s="13"/>
      <c r="F178" s="12"/>
      <c r="G178" s="12"/>
      <c r="H178" s="512"/>
      <c r="I178" s="512"/>
    </row>
    <row r="179" spans="1:9" ht="31.15" hidden="1" customHeight="1">
      <c r="A179" s="39" t="s">
        <v>1057</v>
      </c>
      <c r="B179" s="76" t="s">
        <v>1056</v>
      </c>
      <c r="C179" s="21"/>
      <c r="D179" s="12"/>
      <c r="E179" s="13"/>
      <c r="F179" s="12"/>
      <c r="G179" s="12"/>
      <c r="H179" s="512"/>
      <c r="I179" s="512"/>
    </row>
    <row r="180" spans="1:9" ht="43.15" customHeight="1">
      <c r="A180" s="27" t="s">
        <v>1052</v>
      </c>
      <c r="B180" s="76" t="s">
        <v>1051</v>
      </c>
      <c r="C180" s="21" t="s">
        <v>4823</v>
      </c>
      <c r="D180" s="15">
        <v>2</v>
      </c>
      <c r="E180" s="25" t="s">
        <v>404</v>
      </c>
      <c r="F180" s="12"/>
      <c r="G180" s="14"/>
    </row>
    <row r="181" spans="1:9" ht="28.9" customHeight="1">
      <c r="A181" s="27" t="s">
        <v>1038</v>
      </c>
      <c r="B181" s="76" t="s">
        <v>1037</v>
      </c>
      <c r="C181" s="21" t="s">
        <v>4824</v>
      </c>
      <c r="D181" s="15">
        <v>2</v>
      </c>
      <c r="E181" s="25" t="s">
        <v>404</v>
      </c>
      <c r="F181" s="12"/>
      <c r="G181" s="14"/>
    </row>
    <row r="182" spans="1:9" ht="28.9" customHeight="1">
      <c r="A182" s="27"/>
      <c r="B182" s="76"/>
      <c r="C182" s="21" t="s">
        <v>4825</v>
      </c>
      <c r="D182" s="15">
        <v>2</v>
      </c>
      <c r="E182" s="25" t="s">
        <v>404</v>
      </c>
      <c r="F182" s="12"/>
      <c r="G182" s="14"/>
    </row>
    <row r="183" spans="1:9" ht="18.75">
      <c r="A183" s="27" t="s">
        <v>1023</v>
      </c>
      <c r="B183" s="952" t="s">
        <v>1631</v>
      </c>
      <c r="C183" s="953"/>
      <c r="D183" s="953"/>
      <c r="E183" s="953"/>
      <c r="F183" s="953"/>
      <c r="G183" s="954"/>
      <c r="H183" s="531">
        <f>SUM(D185:D187)</f>
        <v>4</v>
      </c>
      <c r="I183" s="531">
        <f>COUNT(D185:D187)*2</f>
        <v>4</v>
      </c>
    </row>
    <row r="184" spans="1:9" ht="31.15" hidden="1" customHeight="1">
      <c r="A184" s="39" t="s">
        <v>1021</v>
      </c>
      <c r="B184" s="76" t="s">
        <v>1020</v>
      </c>
      <c r="C184" s="21"/>
      <c r="D184" s="12"/>
      <c r="E184" s="13"/>
      <c r="F184" s="12"/>
      <c r="G184" s="12"/>
      <c r="H184" s="512"/>
      <c r="I184" s="512"/>
    </row>
    <row r="185" spans="1:9" ht="100.9" customHeight="1">
      <c r="A185" s="27" t="s">
        <v>1016</v>
      </c>
      <c r="B185" s="76" t="s">
        <v>1015</v>
      </c>
      <c r="C185" s="21" t="s">
        <v>4828</v>
      </c>
      <c r="D185" s="15">
        <v>2</v>
      </c>
      <c r="E185" s="25" t="s">
        <v>1008</v>
      </c>
      <c r="F185" s="21" t="s">
        <v>4829</v>
      </c>
      <c r="G185" s="14"/>
    </row>
    <row r="186" spans="1:9" ht="28.9" customHeight="1">
      <c r="A186" s="27"/>
      <c r="B186" s="76"/>
      <c r="C186" s="21" t="s">
        <v>4830</v>
      </c>
      <c r="D186" s="15">
        <v>2</v>
      </c>
      <c r="E186" s="25" t="s">
        <v>1008</v>
      </c>
      <c r="F186" s="21" t="s">
        <v>4831</v>
      </c>
      <c r="G186" s="14"/>
    </row>
    <row r="187" spans="1:9" ht="31.15" hidden="1" customHeight="1">
      <c r="A187" s="39" t="s">
        <v>1011</v>
      </c>
      <c r="B187" s="80" t="s">
        <v>1010</v>
      </c>
      <c r="C187" s="21"/>
      <c r="D187" s="12"/>
      <c r="E187" s="13"/>
      <c r="F187" s="12"/>
      <c r="G187" s="12"/>
      <c r="H187" s="512"/>
      <c r="I187" s="512"/>
    </row>
    <row r="188" spans="1:9" ht="18.75">
      <c r="A188" s="27" t="s">
        <v>1007</v>
      </c>
      <c r="B188" s="952" t="s">
        <v>1006</v>
      </c>
      <c r="C188" s="953"/>
      <c r="D188" s="953"/>
      <c r="E188" s="953"/>
      <c r="F188" s="953"/>
      <c r="G188" s="954"/>
      <c r="H188" s="531">
        <f>SUM(D189:D198)</f>
        <v>16</v>
      </c>
      <c r="I188" s="531">
        <f>COUNT(D189:D198)*2</f>
        <v>16</v>
      </c>
    </row>
    <row r="189" spans="1:9" ht="129.4" customHeight="1">
      <c r="A189" s="27" t="s">
        <v>1005</v>
      </c>
      <c r="B189" s="76" t="s">
        <v>1004</v>
      </c>
      <c r="C189" s="28" t="s">
        <v>1003</v>
      </c>
      <c r="D189" s="15">
        <v>2</v>
      </c>
      <c r="E189" s="13" t="s">
        <v>156</v>
      </c>
      <c r="F189" s="21" t="s">
        <v>4832</v>
      </c>
      <c r="G189" s="14"/>
    </row>
    <row r="190" spans="1:9" ht="129.4" customHeight="1">
      <c r="A190" s="27" t="s">
        <v>1001</v>
      </c>
      <c r="B190" s="76" t="s">
        <v>1000</v>
      </c>
      <c r="C190" s="28" t="s">
        <v>4833</v>
      </c>
      <c r="D190" s="15">
        <v>2</v>
      </c>
      <c r="E190" s="13" t="s">
        <v>156</v>
      </c>
      <c r="F190" s="21" t="s">
        <v>4834</v>
      </c>
      <c r="G190" s="14"/>
    </row>
    <row r="191" spans="1:9" ht="31.15" hidden="1" customHeight="1">
      <c r="A191" s="39" t="s">
        <v>989</v>
      </c>
      <c r="B191" s="76" t="s">
        <v>988</v>
      </c>
      <c r="C191" s="21"/>
      <c r="D191" s="12"/>
      <c r="E191" s="13"/>
      <c r="F191" s="12"/>
      <c r="G191" s="12"/>
      <c r="H191" s="512"/>
      <c r="I191" s="512"/>
    </row>
    <row r="192" spans="1:9" ht="46.9" hidden="1" customHeight="1">
      <c r="A192" s="39" t="s">
        <v>985</v>
      </c>
      <c r="B192" s="76" t="s">
        <v>984</v>
      </c>
      <c r="C192" s="21"/>
      <c r="D192" s="12"/>
      <c r="E192" s="13"/>
      <c r="F192" s="12"/>
      <c r="G192" s="12"/>
      <c r="H192" s="512"/>
      <c r="I192" s="512"/>
    </row>
    <row r="193" spans="1:9" ht="43.15" customHeight="1">
      <c r="A193" s="27" t="s">
        <v>983</v>
      </c>
      <c r="B193" s="76" t="s">
        <v>982</v>
      </c>
      <c r="C193" s="21" t="s">
        <v>4835</v>
      </c>
      <c r="D193" s="15">
        <v>2</v>
      </c>
      <c r="E193" s="13" t="s">
        <v>156</v>
      </c>
      <c r="F193" s="21" t="s">
        <v>4836</v>
      </c>
      <c r="G193" s="14"/>
    </row>
    <row r="194" spans="1:9" ht="57.4" customHeight="1">
      <c r="A194" s="27" t="s">
        <v>979</v>
      </c>
      <c r="B194" s="76" t="s">
        <v>978</v>
      </c>
      <c r="C194" s="28" t="s">
        <v>977</v>
      </c>
      <c r="D194" s="15">
        <v>2</v>
      </c>
      <c r="E194" s="13" t="s">
        <v>156</v>
      </c>
      <c r="F194" s="22" t="s">
        <v>976</v>
      </c>
      <c r="G194" s="14"/>
    </row>
    <row r="195" spans="1:9" ht="31.15" customHeight="1">
      <c r="A195" s="27"/>
      <c r="B195" s="76"/>
      <c r="C195" s="28" t="s">
        <v>975</v>
      </c>
      <c r="D195" s="15">
        <v>2</v>
      </c>
      <c r="E195" s="13" t="s">
        <v>156</v>
      </c>
      <c r="F195" s="22" t="s">
        <v>4837</v>
      </c>
      <c r="G195" s="14"/>
    </row>
    <row r="196" spans="1:9" ht="31.15" customHeight="1">
      <c r="A196" s="27" t="s">
        <v>973</v>
      </c>
      <c r="B196" s="76" t="s">
        <v>972</v>
      </c>
      <c r="C196" s="541" t="s">
        <v>4838</v>
      </c>
      <c r="D196" s="15">
        <v>2</v>
      </c>
      <c r="E196" s="13" t="s">
        <v>156</v>
      </c>
      <c r="F196" s="12"/>
      <c r="G196" s="14"/>
    </row>
    <row r="197" spans="1:9" ht="28.9" customHeight="1">
      <c r="A197" s="27"/>
      <c r="B197" s="21"/>
      <c r="C197" s="16" t="s">
        <v>1738</v>
      </c>
      <c r="D197" s="15">
        <v>2</v>
      </c>
      <c r="E197" s="13" t="s">
        <v>156</v>
      </c>
      <c r="F197" s="102" t="s">
        <v>4839</v>
      </c>
      <c r="G197" s="14"/>
    </row>
    <row r="198" spans="1:9" ht="72" customHeight="1">
      <c r="A198" s="27"/>
      <c r="B198" s="21"/>
      <c r="C198" s="21" t="s">
        <v>4840</v>
      </c>
      <c r="D198" s="15">
        <v>2</v>
      </c>
      <c r="E198" s="13" t="s">
        <v>156</v>
      </c>
      <c r="F198" s="21" t="s">
        <v>4841</v>
      </c>
      <c r="G198" s="14"/>
    </row>
    <row r="199" spans="1:9" s="578" customFormat="1" ht="33.75" customHeight="1">
      <c r="A199" s="482" t="s">
        <v>5073</v>
      </c>
      <c r="B199" s="1032" t="s">
        <v>5074</v>
      </c>
      <c r="C199" s="1033"/>
      <c r="D199" s="1033"/>
      <c r="E199" s="1033"/>
      <c r="F199" s="1033"/>
      <c r="G199" s="1034"/>
      <c r="H199" s="602">
        <f>SUM(D200:D212)</f>
        <v>8</v>
      </c>
      <c r="I199" s="602">
        <f>COUNT(D200:D212)*2</f>
        <v>8</v>
      </c>
    </row>
    <row r="200" spans="1:9" s="578" customFormat="1" ht="72" hidden="1" customHeight="1">
      <c r="A200" s="616" t="s">
        <v>5075</v>
      </c>
      <c r="B200" s="613" t="s">
        <v>5076</v>
      </c>
      <c r="C200" s="21" t="s">
        <v>5077</v>
      </c>
      <c r="D200" s="617"/>
      <c r="E200" s="24" t="s">
        <v>106</v>
      </c>
      <c r="F200" s="21" t="s">
        <v>5078</v>
      </c>
      <c r="G200" s="608"/>
      <c r="H200" s="552"/>
      <c r="I200" s="552"/>
    </row>
    <row r="201" spans="1:9" s="578" customFormat="1" ht="72" hidden="1" customHeight="1">
      <c r="A201" s="616" t="s">
        <v>5079</v>
      </c>
      <c r="B201" s="613" t="s">
        <v>5080</v>
      </c>
      <c r="C201" s="21" t="s">
        <v>5081</v>
      </c>
      <c r="D201" s="614"/>
      <c r="E201" s="24" t="s">
        <v>106</v>
      </c>
      <c r="F201" s="21" t="s">
        <v>5082</v>
      </c>
      <c r="G201" s="608"/>
      <c r="H201" s="552"/>
      <c r="I201" s="552"/>
    </row>
    <row r="202" spans="1:9" s="578" customFormat="1" ht="72" hidden="1" customHeight="1">
      <c r="A202" s="616" t="s">
        <v>5083</v>
      </c>
      <c r="B202" s="613" t="s">
        <v>5084</v>
      </c>
      <c r="C202" s="21" t="s">
        <v>5085</v>
      </c>
      <c r="D202" s="614"/>
      <c r="E202" s="24"/>
      <c r="F202" s="21" t="s">
        <v>5086</v>
      </c>
      <c r="G202" s="608"/>
      <c r="H202" s="552"/>
      <c r="I202" s="552"/>
    </row>
    <row r="203" spans="1:9" s="578" customFormat="1" ht="72" hidden="1" customHeight="1">
      <c r="A203" s="616" t="s">
        <v>5087</v>
      </c>
      <c r="B203" s="613" t="s">
        <v>5088</v>
      </c>
      <c r="C203" s="21" t="s">
        <v>5089</v>
      </c>
      <c r="D203" s="614"/>
      <c r="E203" s="24"/>
      <c r="F203" s="21" t="s">
        <v>5090</v>
      </c>
      <c r="G203" s="608"/>
      <c r="H203" s="552"/>
      <c r="I203" s="552"/>
    </row>
    <row r="204" spans="1:9" s="578" customFormat="1" ht="72" hidden="1" customHeight="1">
      <c r="A204" s="616" t="s">
        <v>5091</v>
      </c>
      <c r="B204" s="618" t="s">
        <v>5092</v>
      </c>
      <c r="C204" s="619" t="s">
        <v>5093</v>
      </c>
      <c r="D204" s="614"/>
      <c r="E204" s="24"/>
      <c r="F204" s="21" t="s">
        <v>5094</v>
      </c>
      <c r="G204" s="608"/>
      <c r="H204" s="552"/>
      <c r="I204" s="552"/>
    </row>
    <row r="205" spans="1:9" s="578" customFormat="1" ht="72" hidden="1" customHeight="1">
      <c r="A205" s="616" t="s">
        <v>5095</v>
      </c>
      <c r="B205" s="613" t="s">
        <v>5096</v>
      </c>
      <c r="C205" s="21" t="s">
        <v>5097</v>
      </c>
      <c r="D205" s="614"/>
      <c r="E205" s="24"/>
      <c r="F205" s="21" t="s">
        <v>5098</v>
      </c>
      <c r="G205" s="608"/>
      <c r="H205" s="552"/>
      <c r="I205" s="552"/>
    </row>
    <row r="206" spans="1:9" s="578" customFormat="1" ht="72" hidden="1" customHeight="1">
      <c r="A206" s="616" t="s">
        <v>5099</v>
      </c>
      <c r="B206" s="613" t="s">
        <v>5100</v>
      </c>
      <c r="C206" s="21" t="s">
        <v>5101</v>
      </c>
      <c r="D206" s="614"/>
      <c r="E206" s="24"/>
      <c r="F206" s="21" t="s">
        <v>5102</v>
      </c>
      <c r="G206" s="608"/>
      <c r="H206" s="552"/>
      <c r="I206" s="552"/>
    </row>
    <row r="207" spans="1:9" s="578" customFormat="1" ht="72" hidden="1" customHeight="1">
      <c r="A207" s="616" t="s">
        <v>5103</v>
      </c>
      <c r="B207" s="613" t="s">
        <v>5104</v>
      </c>
      <c r="C207" s="21" t="s">
        <v>5105</v>
      </c>
      <c r="D207" s="614"/>
      <c r="E207" s="24"/>
      <c r="F207" s="21" t="s">
        <v>5106</v>
      </c>
      <c r="G207" s="620"/>
      <c r="H207" s="552"/>
      <c r="I207" s="552"/>
    </row>
    <row r="208" spans="1:9" s="578" customFormat="1" ht="72" customHeight="1">
      <c r="A208" s="18" t="s">
        <v>5107</v>
      </c>
      <c r="B208" s="130" t="s">
        <v>5108</v>
      </c>
      <c r="C208" s="130" t="s">
        <v>1032</v>
      </c>
      <c r="D208" s="46">
        <v>2</v>
      </c>
      <c r="E208" s="25" t="s">
        <v>404</v>
      </c>
      <c r="F208" s="130"/>
      <c r="G208" s="173"/>
      <c r="H208" s="602"/>
      <c r="I208" s="602"/>
    </row>
    <row r="209" spans="1:9" s="578" customFormat="1" ht="72" customHeight="1">
      <c r="A209" s="27"/>
      <c r="B209" s="130"/>
      <c r="C209" s="22" t="s">
        <v>2029</v>
      </c>
      <c r="D209" s="46">
        <v>2</v>
      </c>
      <c r="E209" s="25" t="s">
        <v>404</v>
      </c>
      <c r="F209" s="130"/>
      <c r="G209" s="173"/>
      <c r="H209" s="602"/>
      <c r="I209" s="602"/>
    </row>
    <row r="210" spans="1:9" s="578" customFormat="1" ht="72" customHeight="1">
      <c r="A210" s="482" t="s">
        <v>5109</v>
      </c>
      <c r="B210" s="130" t="s">
        <v>5110</v>
      </c>
      <c r="C210" s="22" t="s">
        <v>4826</v>
      </c>
      <c r="D210" s="46">
        <v>2</v>
      </c>
      <c r="E210" s="25" t="s">
        <v>404</v>
      </c>
      <c r="F210" s="130" t="s">
        <v>5111</v>
      </c>
      <c r="G210" s="173"/>
      <c r="H210" s="602"/>
      <c r="I210" s="602"/>
    </row>
    <row r="211" spans="1:9" s="578" customFormat="1" ht="72" customHeight="1">
      <c r="A211" s="27"/>
      <c r="B211" s="130"/>
      <c r="C211" s="22" t="s">
        <v>4827</v>
      </c>
      <c r="D211" s="46">
        <v>2</v>
      </c>
      <c r="E211" s="25" t="s">
        <v>404</v>
      </c>
      <c r="F211" s="130" t="s">
        <v>5111</v>
      </c>
      <c r="G211" s="173"/>
      <c r="H211" s="602"/>
      <c r="I211" s="602"/>
    </row>
    <row r="212" spans="1:9" s="578" customFormat="1" ht="72" hidden="1" customHeight="1">
      <c r="A212" s="616" t="s">
        <v>5112</v>
      </c>
      <c r="B212" s="613" t="s">
        <v>5113</v>
      </c>
      <c r="C212" s="21" t="s">
        <v>5114</v>
      </c>
      <c r="D212" s="614"/>
      <c r="E212" s="24"/>
      <c r="F212" s="21" t="s">
        <v>5115</v>
      </c>
      <c r="G212" s="173"/>
      <c r="H212" s="552"/>
      <c r="I212" s="552"/>
    </row>
    <row r="213" spans="1:9" ht="21" customHeight="1">
      <c r="A213" s="532"/>
      <c r="B213" s="1027" t="s">
        <v>966</v>
      </c>
      <c r="C213" s="1028"/>
      <c r="D213" s="1028"/>
      <c r="E213" s="1028"/>
      <c r="F213" s="1028"/>
      <c r="G213" s="1029"/>
      <c r="H213" s="531">
        <f>H214+H219+H229+H236+H248+H270+H275</f>
        <v>60</v>
      </c>
      <c r="I213" s="531">
        <f>I214+I219+I229+I236+I248+I270+I275</f>
        <v>60</v>
      </c>
    </row>
    <row r="214" spans="1:9" ht="18.75">
      <c r="A214" s="27" t="s">
        <v>965</v>
      </c>
      <c r="B214" s="952" t="s">
        <v>964</v>
      </c>
      <c r="C214" s="953"/>
      <c r="D214" s="953"/>
      <c r="E214" s="953"/>
      <c r="F214" s="953"/>
      <c r="G214" s="954"/>
      <c r="H214" s="531">
        <f>SUM(D215:D218)</f>
        <v>8</v>
      </c>
      <c r="I214" s="531">
        <f>COUNT(D215:D218)*2</f>
        <v>8</v>
      </c>
    </row>
    <row r="215" spans="1:9" ht="43.15" customHeight="1">
      <c r="A215" s="27" t="s">
        <v>963</v>
      </c>
      <c r="B215" s="67" t="s">
        <v>962</v>
      </c>
      <c r="C215" s="22" t="s">
        <v>3667</v>
      </c>
      <c r="D215" s="15">
        <v>2</v>
      </c>
      <c r="E215" s="25" t="s">
        <v>106</v>
      </c>
      <c r="F215" s="12"/>
      <c r="G215" s="14"/>
    </row>
    <row r="216" spans="1:9" ht="43.15" customHeight="1">
      <c r="A216" s="27"/>
      <c r="B216" s="67"/>
      <c r="C216" s="29" t="s">
        <v>960</v>
      </c>
      <c r="D216" s="15">
        <v>2</v>
      </c>
      <c r="E216" s="25" t="s">
        <v>106</v>
      </c>
      <c r="F216" s="12"/>
      <c r="G216" s="14"/>
    </row>
    <row r="217" spans="1:9" ht="31.15" customHeight="1">
      <c r="A217" s="27" t="s">
        <v>959</v>
      </c>
      <c r="B217" s="41" t="s">
        <v>958</v>
      </c>
      <c r="C217" s="16" t="s">
        <v>4842</v>
      </c>
      <c r="D217" s="15">
        <v>2</v>
      </c>
      <c r="E217" s="25" t="s">
        <v>956</v>
      </c>
      <c r="F217" s="12"/>
      <c r="G217" s="14"/>
    </row>
    <row r="218" spans="1:9" ht="31.15" customHeight="1">
      <c r="A218" s="27" t="s">
        <v>954</v>
      </c>
      <c r="B218" s="41" t="s">
        <v>953</v>
      </c>
      <c r="C218" s="22" t="s">
        <v>3738</v>
      </c>
      <c r="D218" s="15">
        <v>2</v>
      </c>
      <c r="E218" s="25" t="s">
        <v>223</v>
      </c>
      <c r="F218" s="12"/>
      <c r="G218" s="14"/>
    </row>
    <row r="219" spans="1:9" ht="18.75">
      <c r="A219" s="27" t="s">
        <v>952</v>
      </c>
      <c r="B219" s="952" t="s">
        <v>951</v>
      </c>
      <c r="C219" s="953"/>
      <c r="D219" s="953"/>
      <c r="E219" s="953"/>
      <c r="F219" s="953"/>
      <c r="G219" s="954"/>
      <c r="H219" s="531">
        <f>SUM(D224:D227)</f>
        <v>6</v>
      </c>
      <c r="I219" s="531">
        <f>COUNT(D224:D227)*2</f>
        <v>6</v>
      </c>
    </row>
    <row r="220" spans="1:9" ht="31.15" hidden="1" customHeight="1">
      <c r="A220" s="39" t="s">
        <v>950</v>
      </c>
      <c r="B220" s="41" t="s">
        <v>949</v>
      </c>
      <c r="C220" s="21"/>
      <c r="D220" s="12"/>
      <c r="E220" s="13"/>
      <c r="F220" s="12"/>
      <c r="G220" s="12"/>
      <c r="H220" s="512"/>
      <c r="I220" s="512"/>
    </row>
    <row r="221" spans="1:9" ht="15.4" hidden="1" customHeight="1">
      <c r="A221" s="39" t="s">
        <v>946</v>
      </c>
      <c r="B221" s="67" t="s">
        <v>945</v>
      </c>
      <c r="C221" s="21"/>
      <c r="D221" s="12"/>
      <c r="E221" s="13"/>
      <c r="F221" s="12"/>
      <c r="G221" s="12"/>
      <c r="H221" s="512"/>
      <c r="I221" s="512"/>
    </row>
    <row r="222" spans="1:9" ht="15.4" hidden="1" customHeight="1">
      <c r="A222" s="39" t="s">
        <v>944</v>
      </c>
      <c r="B222" s="41" t="s">
        <v>943</v>
      </c>
      <c r="C222" s="21"/>
      <c r="D222" s="12"/>
      <c r="E222" s="13"/>
      <c r="F222" s="12"/>
      <c r="G222" s="12"/>
      <c r="H222" s="512"/>
      <c r="I222" s="512"/>
    </row>
    <row r="223" spans="1:9" ht="31.15" hidden="1" customHeight="1">
      <c r="A223" s="39" t="s">
        <v>940</v>
      </c>
      <c r="B223" s="41" t="s">
        <v>939</v>
      </c>
      <c r="C223" s="21"/>
      <c r="D223" s="12"/>
      <c r="E223" s="13"/>
      <c r="F223" s="12"/>
      <c r="G223" s="12"/>
      <c r="H223" s="512"/>
      <c r="I223" s="512"/>
    </row>
    <row r="224" spans="1:9" ht="31.15" customHeight="1">
      <c r="A224" s="27" t="s">
        <v>935</v>
      </c>
      <c r="B224" s="67" t="s">
        <v>934</v>
      </c>
      <c r="C224" s="16" t="s">
        <v>4843</v>
      </c>
      <c r="D224" s="15">
        <v>2</v>
      </c>
      <c r="E224" s="25" t="s">
        <v>120</v>
      </c>
      <c r="F224" s="12"/>
      <c r="G224" s="14"/>
    </row>
    <row r="225" spans="1:9" ht="28.9" hidden="1" customHeight="1">
      <c r="A225" s="39" t="s">
        <v>931</v>
      </c>
      <c r="B225" s="16" t="s">
        <v>930</v>
      </c>
      <c r="C225" s="21"/>
      <c r="D225" s="12"/>
      <c r="E225" s="13"/>
      <c r="F225" s="12"/>
      <c r="G225" s="12"/>
      <c r="H225" s="512"/>
      <c r="I225" s="512"/>
    </row>
    <row r="226" spans="1:9" ht="43.15" customHeight="1">
      <c r="A226" s="27" t="s">
        <v>927</v>
      </c>
      <c r="B226" s="41" t="s">
        <v>926</v>
      </c>
      <c r="C226" s="29" t="s">
        <v>1614</v>
      </c>
      <c r="D226" s="15">
        <v>2</v>
      </c>
      <c r="E226" s="25" t="s">
        <v>178</v>
      </c>
      <c r="F226" s="12"/>
      <c r="G226" s="14"/>
    </row>
    <row r="227" spans="1:9" ht="28.9" customHeight="1">
      <c r="A227" s="27"/>
      <c r="B227" s="41"/>
      <c r="C227" s="16" t="s">
        <v>3380</v>
      </c>
      <c r="D227" s="15">
        <v>2</v>
      </c>
      <c r="E227" s="25" t="s">
        <v>106</v>
      </c>
      <c r="F227" s="12"/>
      <c r="G227" s="14"/>
    </row>
    <row r="228" spans="1:9" ht="31.15" hidden="1" customHeight="1">
      <c r="A228" s="39" t="s">
        <v>921</v>
      </c>
      <c r="B228" s="41" t="s">
        <v>920</v>
      </c>
      <c r="C228" s="21"/>
      <c r="D228" s="12"/>
      <c r="E228" s="13"/>
      <c r="F228" s="12"/>
      <c r="G228" s="12"/>
      <c r="H228" s="512"/>
      <c r="I228" s="512"/>
    </row>
    <row r="229" spans="1:9" ht="18.75">
      <c r="A229" s="27" t="s">
        <v>919</v>
      </c>
      <c r="B229" s="952" t="s">
        <v>918</v>
      </c>
      <c r="C229" s="953"/>
      <c r="D229" s="953"/>
      <c r="E229" s="953"/>
      <c r="F229" s="953"/>
      <c r="G229" s="954"/>
      <c r="H229" s="531">
        <f>SUM(D230:D235)</f>
        <v>12</v>
      </c>
      <c r="I229" s="531">
        <f>COUNT(D230:D235)*2</f>
        <v>12</v>
      </c>
    </row>
    <row r="230" spans="1:9" ht="31.15" customHeight="1">
      <c r="A230" s="27" t="s">
        <v>917</v>
      </c>
      <c r="B230" s="41" t="s">
        <v>916</v>
      </c>
      <c r="C230" s="170" t="s">
        <v>4844</v>
      </c>
      <c r="D230" s="15">
        <v>2</v>
      </c>
      <c r="E230" s="13" t="s">
        <v>156</v>
      </c>
      <c r="F230" s="12"/>
      <c r="G230" s="14"/>
    </row>
    <row r="231" spans="1:9" ht="15.4" customHeight="1">
      <c r="A231" s="27"/>
      <c r="B231" s="41"/>
      <c r="C231" s="170" t="s">
        <v>4845</v>
      </c>
      <c r="D231" s="15">
        <v>2</v>
      </c>
      <c r="E231" s="13" t="s">
        <v>156</v>
      </c>
      <c r="F231" s="12"/>
      <c r="G231" s="14"/>
    </row>
    <row r="232" spans="1:9" ht="43.15" customHeight="1">
      <c r="A232" s="27" t="s">
        <v>911</v>
      </c>
      <c r="B232" s="41" t="s">
        <v>910</v>
      </c>
      <c r="C232" s="47" t="s">
        <v>4846</v>
      </c>
      <c r="D232" s="15">
        <v>2</v>
      </c>
      <c r="E232" s="89" t="s">
        <v>779</v>
      </c>
      <c r="F232" s="184"/>
      <c r="G232" s="14"/>
    </row>
    <row r="233" spans="1:9" ht="100.9" customHeight="1">
      <c r="A233" s="27" t="s">
        <v>906</v>
      </c>
      <c r="B233" s="41" t="s">
        <v>905</v>
      </c>
      <c r="C233" s="22" t="s">
        <v>4847</v>
      </c>
      <c r="D233" s="15">
        <v>2</v>
      </c>
      <c r="E233" s="25" t="s">
        <v>178</v>
      </c>
      <c r="F233" s="22" t="s">
        <v>901</v>
      </c>
      <c r="G233" s="14"/>
    </row>
    <row r="234" spans="1:9" ht="43.15" customHeight="1">
      <c r="A234" s="27" t="s">
        <v>900</v>
      </c>
      <c r="B234" s="41" t="s">
        <v>899</v>
      </c>
      <c r="C234" s="16" t="s">
        <v>4848</v>
      </c>
      <c r="D234" s="15">
        <v>2</v>
      </c>
      <c r="E234" s="13" t="s">
        <v>156</v>
      </c>
      <c r="F234" s="12"/>
      <c r="G234" s="14"/>
    </row>
    <row r="235" spans="1:9" ht="28.9" customHeight="1">
      <c r="A235" s="27" t="s">
        <v>897</v>
      </c>
      <c r="B235" s="73" t="s">
        <v>896</v>
      </c>
      <c r="C235" s="22" t="s">
        <v>1610</v>
      </c>
      <c r="D235" s="15">
        <v>2</v>
      </c>
      <c r="E235" s="13" t="s">
        <v>118</v>
      </c>
      <c r="F235" s="12"/>
      <c r="G235" s="14"/>
    </row>
    <row r="236" spans="1:9" ht="18.75">
      <c r="A236" s="542" t="s">
        <v>894</v>
      </c>
      <c r="B236" s="952" t="s">
        <v>893</v>
      </c>
      <c r="C236" s="953"/>
      <c r="D236" s="953"/>
      <c r="E236" s="953"/>
      <c r="F236" s="953"/>
      <c r="G236" s="954"/>
      <c r="H236" s="531">
        <f>SUM(D237:D247)</f>
        <v>20</v>
      </c>
      <c r="I236" s="531">
        <f>COUNT(D237:D247)*2</f>
        <v>20</v>
      </c>
    </row>
    <row r="237" spans="1:9" ht="28.9" customHeight="1">
      <c r="A237" s="27" t="s">
        <v>892</v>
      </c>
      <c r="B237" s="67" t="s">
        <v>891</v>
      </c>
      <c r="C237" s="21" t="s">
        <v>890</v>
      </c>
      <c r="D237" s="15">
        <v>2</v>
      </c>
      <c r="E237" s="13" t="s">
        <v>156</v>
      </c>
      <c r="F237" s="12"/>
      <c r="G237" s="14"/>
    </row>
    <row r="238" spans="1:9" ht="28.9" customHeight="1">
      <c r="A238" s="27"/>
      <c r="B238" s="67"/>
      <c r="C238" s="21" t="s">
        <v>889</v>
      </c>
      <c r="D238" s="15">
        <v>2</v>
      </c>
      <c r="E238" s="13" t="s">
        <v>156</v>
      </c>
      <c r="F238" s="12"/>
      <c r="G238" s="14"/>
    </row>
    <row r="239" spans="1:9" ht="57.4" customHeight="1">
      <c r="A239" s="27" t="s">
        <v>888</v>
      </c>
      <c r="B239" s="41" t="s">
        <v>887</v>
      </c>
      <c r="C239" s="21" t="s">
        <v>886</v>
      </c>
      <c r="D239" s="15">
        <v>2</v>
      </c>
      <c r="E239" s="13" t="s">
        <v>156</v>
      </c>
      <c r="F239" s="21" t="s">
        <v>885</v>
      </c>
      <c r="G239" s="14"/>
    </row>
    <row r="240" spans="1:9" ht="28.9" customHeight="1">
      <c r="A240" s="27"/>
      <c r="B240" s="41"/>
      <c r="C240" s="22" t="s">
        <v>884</v>
      </c>
      <c r="D240" s="15">
        <v>2</v>
      </c>
      <c r="E240" s="13" t="s">
        <v>156</v>
      </c>
      <c r="F240" s="22"/>
      <c r="G240" s="14"/>
    </row>
    <row r="241" spans="1:9" ht="28.9" customHeight="1">
      <c r="A241" s="27"/>
      <c r="B241" s="41"/>
      <c r="C241" s="16" t="s">
        <v>883</v>
      </c>
      <c r="D241" s="15">
        <v>2</v>
      </c>
      <c r="E241" s="13" t="s">
        <v>156</v>
      </c>
      <c r="F241" s="22"/>
      <c r="G241" s="14"/>
    </row>
    <row r="242" spans="1:9" ht="28.9" customHeight="1">
      <c r="A242" s="27" t="s">
        <v>882</v>
      </c>
      <c r="B242" s="41" t="s">
        <v>881</v>
      </c>
      <c r="C242" s="118" t="s">
        <v>880</v>
      </c>
      <c r="D242" s="15">
        <v>2</v>
      </c>
      <c r="E242" s="13" t="s">
        <v>156</v>
      </c>
      <c r="F242" s="12"/>
      <c r="G242" s="14"/>
    </row>
    <row r="243" spans="1:9" ht="28.9" customHeight="1">
      <c r="A243" s="27"/>
      <c r="B243" s="41"/>
      <c r="C243" s="21" t="s">
        <v>879</v>
      </c>
      <c r="D243" s="15">
        <v>2</v>
      </c>
      <c r="E243" s="13" t="s">
        <v>156</v>
      </c>
      <c r="F243" s="12"/>
      <c r="G243" s="14"/>
    </row>
    <row r="244" spans="1:9" ht="28.9" customHeight="1">
      <c r="A244" s="27"/>
      <c r="B244" s="41"/>
      <c r="C244" s="21" t="s">
        <v>4849</v>
      </c>
      <c r="D244" s="15">
        <v>2</v>
      </c>
      <c r="E244" s="13" t="s">
        <v>156</v>
      </c>
      <c r="F244" s="12"/>
      <c r="G244" s="14"/>
    </row>
    <row r="245" spans="1:9" ht="15.4" hidden="1" customHeight="1">
      <c r="A245" s="39" t="s">
        <v>876</v>
      </c>
      <c r="B245" s="41" t="s">
        <v>4850</v>
      </c>
      <c r="C245" s="21"/>
      <c r="D245" s="12"/>
      <c r="E245" s="13"/>
      <c r="F245" s="12"/>
      <c r="G245" s="12"/>
      <c r="H245" s="512"/>
      <c r="I245" s="512"/>
    </row>
    <row r="246" spans="1:9" ht="28.9" customHeight="1">
      <c r="A246" s="27" t="s">
        <v>874</v>
      </c>
      <c r="B246" s="41" t="s">
        <v>873</v>
      </c>
      <c r="C246" s="16" t="s">
        <v>4851</v>
      </c>
      <c r="D246" s="15">
        <v>2</v>
      </c>
      <c r="E246" s="13" t="s">
        <v>156</v>
      </c>
      <c r="F246" s="12"/>
      <c r="G246" s="14"/>
    </row>
    <row r="247" spans="1:9" ht="31.15" customHeight="1">
      <c r="A247" s="27" t="s">
        <v>871</v>
      </c>
      <c r="B247" s="41" t="s">
        <v>870</v>
      </c>
      <c r="C247" s="29" t="s">
        <v>869</v>
      </c>
      <c r="D247" s="15">
        <v>2</v>
      </c>
      <c r="E247" s="13" t="s">
        <v>156</v>
      </c>
      <c r="F247" s="12"/>
      <c r="G247" s="14"/>
    </row>
    <row r="248" spans="1:9" ht="18.75">
      <c r="A248" s="27" t="s">
        <v>868</v>
      </c>
      <c r="B248" s="952" t="s">
        <v>867</v>
      </c>
      <c r="C248" s="953"/>
      <c r="D248" s="953"/>
      <c r="E248" s="953"/>
      <c r="F248" s="953"/>
      <c r="G248" s="954"/>
      <c r="H248" s="531">
        <f>SUM(D249:D250)</f>
        <v>4</v>
      </c>
      <c r="I248" s="531">
        <f>COUNT(D249:D269)*2</f>
        <v>4</v>
      </c>
    </row>
    <row r="249" spans="1:9" ht="86.65" customHeight="1">
      <c r="A249" s="27" t="s">
        <v>866</v>
      </c>
      <c r="B249" s="41" t="s">
        <v>865</v>
      </c>
      <c r="C249" s="22" t="s">
        <v>864</v>
      </c>
      <c r="D249" s="15">
        <v>2</v>
      </c>
      <c r="E249" s="25" t="s">
        <v>223</v>
      </c>
      <c r="F249" s="21" t="s">
        <v>4852</v>
      </c>
      <c r="G249" s="14"/>
    </row>
    <row r="250" spans="1:9" ht="31.15" customHeight="1">
      <c r="A250" s="27" t="s">
        <v>863</v>
      </c>
      <c r="B250" s="41" t="s">
        <v>862</v>
      </c>
      <c r="C250" s="16" t="s">
        <v>4853</v>
      </c>
      <c r="D250" s="15">
        <v>2</v>
      </c>
      <c r="E250" s="25" t="s">
        <v>223</v>
      </c>
      <c r="F250" s="12"/>
      <c r="G250" s="14"/>
    </row>
    <row r="251" spans="1:9" ht="28.9" hidden="1" customHeight="1">
      <c r="A251" s="39" t="s">
        <v>860</v>
      </c>
      <c r="B251" s="73" t="s">
        <v>859</v>
      </c>
      <c r="C251" s="21"/>
      <c r="D251" s="12"/>
      <c r="E251" s="13"/>
      <c r="F251" s="12"/>
      <c r="G251" s="12"/>
      <c r="H251" s="512"/>
      <c r="I251" s="512"/>
    </row>
    <row r="252" spans="1:9" ht="47.25" hidden="1">
      <c r="A252" s="39" t="s">
        <v>4854</v>
      </c>
      <c r="B252" s="533" t="s">
        <v>857</v>
      </c>
      <c r="C252" s="534"/>
      <c r="D252" s="535"/>
      <c r="E252" s="536"/>
      <c r="F252" s="535"/>
      <c r="G252" s="535"/>
      <c r="H252" s="512"/>
      <c r="I252" s="512"/>
    </row>
    <row r="253" spans="1:9" ht="31.15" hidden="1" customHeight="1">
      <c r="A253" s="39" t="s">
        <v>856</v>
      </c>
      <c r="B253" s="41" t="s">
        <v>855</v>
      </c>
      <c r="C253" s="21"/>
      <c r="D253" s="12"/>
      <c r="E253" s="13"/>
      <c r="F253" s="12"/>
      <c r="G253" s="12"/>
      <c r="H253" s="512"/>
      <c r="I253" s="512"/>
    </row>
    <row r="254" spans="1:9" ht="31.15" hidden="1" customHeight="1">
      <c r="A254" s="39" t="s">
        <v>853</v>
      </c>
      <c r="B254" s="41" t="s">
        <v>852</v>
      </c>
      <c r="C254" s="21"/>
      <c r="D254" s="12"/>
      <c r="E254" s="13"/>
      <c r="F254" s="12"/>
      <c r="G254" s="12"/>
      <c r="H254" s="512"/>
      <c r="I254" s="512"/>
    </row>
    <row r="255" spans="1:9" ht="28.9" hidden="1" customHeight="1">
      <c r="A255" s="39" t="s">
        <v>851</v>
      </c>
      <c r="B255" s="16" t="s">
        <v>850</v>
      </c>
      <c r="C255" s="21"/>
      <c r="D255" s="12"/>
      <c r="E255" s="13"/>
      <c r="F255" s="12"/>
      <c r="G255" s="12"/>
      <c r="H255" s="512"/>
      <c r="I255" s="512"/>
    </row>
    <row r="256" spans="1:9" ht="31.5" hidden="1">
      <c r="A256" s="39" t="s">
        <v>849</v>
      </c>
      <c r="B256" s="533" t="s">
        <v>848</v>
      </c>
      <c r="C256" s="534"/>
      <c r="D256" s="535"/>
      <c r="E256" s="536"/>
      <c r="F256" s="535"/>
      <c r="G256" s="535"/>
      <c r="H256" s="512"/>
      <c r="I256" s="512"/>
    </row>
    <row r="257" spans="1:9" ht="15.4" hidden="1" customHeight="1">
      <c r="A257" s="39" t="s">
        <v>847</v>
      </c>
      <c r="B257" s="41" t="s">
        <v>846</v>
      </c>
      <c r="C257" s="21"/>
      <c r="D257" s="12"/>
      <c r="E257" s="13"/>
      <c r="F257" s="12"/>
      <c r="G257" s="12"/>
      <c r="H257" s="512"/>
      <c r="I257" s="512"/>
    </row>
    <row r="258" spans="1:9" ht="31.15" hidden="1" customHeight="1">
      <c r="A258" s="39" t="s">
        <v>844</v>
      </c>
      <c r="B258" s="41" t="s">
        <v>843</v>
      </c>
      <c r="C258" s="21"/>
      <c r="D258" s="12"/>
      <c r="E258" s="13"/>
      <c r="F258" s="12"/>
      <c r="G258" s="12"/>
      <c r="H258" s="512"/>
      <c r="I258" s="512"/>
    </row>
    <row r="259" spans="1:9" ht="28.9" hidden="1" customHeight="1">
      <c r="A259" s="39" t="s">
        <v>842</v>
      </c>
      <c r="B259" s="16" t="s">
        <v>841</v>
      </c>
      <c r="C259" s="21"/>
      <c r="D259" s="12"/>
      <c r="E259" s="13"/>
      <c r="F259" s="12"/>
      <c r="G259" s="12"/>
      <c r="H259" s="512"/>
      <c r="I259" s="512"/>
    </row>
    <row r="260" spans="1:9" ht="63" hidden="1">
      <c r="A260" s="39" t="s">
        <v>840</v>
      </c>
      <c r="B260" s="533" t="s">
        <v>839</v>
      </c>
      <c r="C260" s="534"/>
      <c r="D260" s="535"/>
      <c r="E260" s="536"/>
      <c r="F260" s="535"/>
      <c r="G260" s="535"/>
      <c r="H260" s="512"/>
      <c r="I260" s="512"/>
    </row>
    <row r="261" spans="1:9" ht="31.15" hidden="1" customHeight="1">
      <c r="A261" s="39" t="s">
        <v>838</v>
      </c>
      <c r="B261" s="41" t="s">
        <v>837</v>
      </c>
      <c r="C261" s="21"/>
      <c r="D261" s="12"/>
      <c r="E261" s="13"/>
      <c r="F261" s="12"/>
      <c r="G261" s="12"/>
      <c r="H261" s="512"/>
      <c r="I261" s="512"/>
    </row>
    <row r="262" spans="1:9" ht="31.15" hidden="1" customHeight="1">
      <c r="A262" s="39" t="s">
        <v>836</v>
      </c>
      <c r="B262" s="41" t="s">
        <v>835</v>
      </c>
      <c r="C262" s="21"/>
      <c r="D262" s="12"/>
      <c r="E262" s="13"/>
      <c r="F262" s="12"/>
      <c r="G262" s="12"/>
      <c r="H262" s="512"/>
      <c r="I262" s="512"/>
    </row>
    <row r="263" spans="1:9" ht="31.5" hidden="1">
      <c r="A263" s="131" t="s">
        <v>834</v>
      </c>
      <c r="B263" s="543" t="s">
        <v>833</v>
      </c>
      <c r="C263" s="534"/>
      <c r="D263" s="535"/>
      <c r="E263" s="536"/>
      <c r="F263" s="535"/>
      <c r="G263" s="535"/>
      <c r="H263" s="512"/>
      <c r="I263" s="512"/>
    </row>
    <row r="264" spans="1:9" ht="31.15" hidden="1" customHeight="1">
      <c r="A264" s="39" t="s">
        <v>832</v>
      </c>
      <c r="B264" s="41" t="s">
        <v>831</v>
      </c>
      <c r="C264" s="21"/>
      <c r="D264" s="12"/>
      <c r="E264" s="13"/>
      <c r="F264" s="12"/>
      <c r="G264" s="12"/>
      <c r="H264" s="512"/>
      <c r="I264" s="512"/>
    </row>
    <row r="265" spans="1:9" ht="31.15" hidden="1" customHeight="1">
      <c r="A265" s="39" t="s">
        <v>830</v>
      </c>
      <c r="B265" s="41" t="s">
        <v>829</v>
      </c>
      <c r="C265" s="21"/>
      <c r="D265" s="12"/>
      <c r="E265" s="13"/>
      <c r="F265" s="12"/>
      <c r="G265" s="12"/>
      <c r="H265" s="512"/>
      <c r="I265" s="512"/>
    </row>
    <row r="266" spans="1:9" ht="47.25" hidden="1">
      <c r="A266" s="39" t="s">
        <v>828</v>
      </c>
      <c r="B266" s="533" t="s">
        <v>1605</v>
      </c>
      <c r="C266" s="534"/>
      <c r="D266" s="535"/>
      <c r="E266" s="536"/>
      <c r="F266" s="535"/>
      <c r="G266" s="535"/>
      <c r="H266" s="512"/>
      <c r="I266" s="512"/>
    </row>
    <row r="267" spans="1:9" ht="31.15" hidden="1" customHeight="1">
      <c r="A267" s="39" t="s">
        <v>826</v>
      </c>
      <c r="B267" s="41" t="s">
        <v>825</v>
      </c>
      <c r="C267" s="16"/>
      <c r="D267" s="12"/>
      <c r="E267" s="13"/>
      <c r="F267" s="12"/>
      <c r="G267" s="12"/>
      <c r="H267" s="512"/>
      <c r="I267" s="512"/>
    </row>
    <row r="268" spans="1:9" ht="31.15" hidden="1" customHeight="1">
      <c r="A268" s="39" t="s">
        <v>824</v>
      </c>
      <c r="B268" s="41" t="s">
        <v>823</v>
      </c>
      <c r="C268" s="21"/>
      <c r="D268" s="12"/>
      <c r="E268" s="13"/>
      <c r="F268" s="12"/>
      <c r="G268" s="12"/>
      <c r="H268" s="512"/>
      <c r="I268" s="512"/>
    </row>
    <row r="269" spans="1:9" ht="31.15" hidden="1" customHeight="1">
      <c r="A269" s="39" t="s">
        <v>822</v>
      </c>
      <c r="B269" s="67" t="s">
        <v>821</v>
      </c>
      <c r="C269" s="21"/>
      <c r="D269" s="12"/>
      <c r="E269" s="13"/>
      <c r="F269" s="12"/>
      <c r="G269" s="12"/>
      <c r="H269" s="512"/>
      <c r="I269" s="512"/>
    </row>
    <row r="270" spans="1:9" ht="18.75">
      <c r="A270" s="27" t="s">
        <v>820</v>
      </c>
      <c r="B270" s="952" t="s">
        <v>1604</v>
      </c>
      <c r="C270" s="953"/>
      <c r="D270" s="953"/>
      <c r="E270" s="953"/>
      <c r="F270" s="953"/>
      <c r="G270" s="954"/>
      <c r="H270" s="531">
        <f>SUM(D271:D274)</f>
        <v>8</v>
      </c>
      <c r="I270" s="531">
        <f>COUNT(D271:D274)*2</f>
        <v>8</v>
      </c>
    </row>
    <row r="271" spans="1:9" ht="62.65" customHeight="1">
      <c r="A271" s="27" t="s">
        <v>818</v>
      </c>
      <c r="B271" s="41" t="s">
        <v>817</v>
      </c>
      <c r="C271" s="41" t="s">
        <v>816</v>
      </c>
      <c r="D271" s="15">
        <v>2</v>
      </c>
      <c r="E271" s="25" t="s">
        <v>118</v>
      </c>
      <c r="F271" s="12"/>
      <c r="G271" s="14"/>
    </row>
    <row r="272" spans="1:9" ht="100.9" customHeight="1">
      <c r="A272" s="27" t="s">
        <v>815</v>
      </c>
      <c r="B272" s="41" t="s">
        <v>814</v>
      </c>
      <c r="C272" s="22" t="s">
        <v>813</v>
      </c>
      <c r="D272" s="15">
        <v>2</v>
      </c>
      <c r="E272" s="25" t="s">
        <v>120</v>
      </c>
      <c r="F272" s="22" t="s">
        <v>812</v>
      </c>
      <c r="G272" s="14"/>
    </row>
    <row r="273" spans="1:9" ht="28.9" customHeight="1">
      <c r="A273" s="27"/>
      <c r="B273" s="41"/>
      <c r="C273" s="22" t="s">
        <v>811</v>
      </c>
      <c r="D273" s="15">
        <v>2</v>
      </c>
      <c r="E273" s="25" t="s">
        <v>118</v>
      </c>
      <c r="F273" s="25"/>
      <c r="G273" s="14"/>
    </row>
    <row r="274" spans="1:9" ht="31.15" customHeight="1">
      <c r="A274" s="27" t="s">
        <v>810</v>
      </c>
      <c r="B274" s="41" t="s">
        <v>809</v>
      </c>
      <c r="C274" s="16" t="s">
        <v>4855</v>
      </c>
      <c r="D274" s="15">
        <v>2</v>
      </c>
      <c r="E274" s="25" t="s">
        <v>156</v>
      </c>
      <c r="F274" s="12"/>
      <c r="G274" s="14"/>
    </row>
    <row r="275" spans="1:9" ht="18.75">
      <c r="A275" s="27" t="s">
        <v>807</v>
      </c>
      <c r="B275" s="879" t="s">
        <v>1603</v>
      </c>
      <c r="C275" s="880"/>
      <c r="D275" s="880"/>
      <c r="E275" s="880"/>
      <c r="F275" s="880"/>
      <c r="G275" s="881"/>
      <c r="H275" s="531">
        <f>SUM(D276)</f>
        <v>2</v>
      </c>
      <c r="I275" s="531">
        <f>COUNT(D276)*2</f>
        <v>2</v>
      </c>
    </row>
    <row r="276" spans="1:9" ht="129.4" customHeight="1">
      <c r="A276" s="27" t="s">
        <v>805</v>
      </c>
      <c r="B276" s="66" t="s">
        <v>804</v>
      </c>
      <c r="C276" s="21" t="s">
        <v>803</v>
      </c>
      <c r="D276" s="15">
        <v>2</v>
      </c>
      <c r="E276" s="25" t="s">
        <v>106</v>
      </c>
      <c r="F276" s="16" t="s">
        <v>1602</v>
      </c>
      <c r="G276" s="12"/>
    </row>
    <row r="277" spans="1:9" ht="14.65" hidden="1" customHeight="1">
      <c r="A277" s="39" t="s">
        <v>801</v>
      </c>
      <c r="B277" s="66" t="s">
        <v>800</v>
      </c>
      <c r="C277" s="21"/>
      <c r="D277" s="12"/>
      <c r="E277" s="13"/>
      <c r="F277" s="12"/>
      <c r="G277" s="12"/>
      <c r="H277" s="512"/>
      <c r="I277" s="512"/>
    </row>
    <row r="278" spans="1:9" ht="21" customHeight="1">
      <c r="A278" s="532"/>
      <c r="B278" s="1027" t="s">
        <v>799</v>
      </c>
      <c r="C278" s="1028"/>
      <c r="D278" s="1028"/>
      <c r="E278" s="1028"/>
      <c r="F278" s="1028"/>
      <c r="G278" s="1029"/>
      <c r="H278" s="531">
        <f>H310+H327+H358</f>
        <v>34</v>
      </c>
      <c r="I278" s="531">
        <f>I310+I327+I358</f>
        <v>34</v>
      </c>
    </row>
    <row r="279" spans="1:9" ht="47.25" hidden="1">
      <c r="A279" s="39" t="s">
        <v>798</v>
      </c>
      <c r="B279" s="533" t="s">
        <v>797</v>
      </c>
      <c r="C279" s="534"/>
      <c r="D279" s="535"/>
      <c r="E279" s="536"/>
      <c r="F279" s="535"/>
      <c r="G279" s="535"/>
      <c r="H279" s="512"/>
      <c r="I279" s="512"/>
    </row>
    <row r="280" spans="1:9" ht="31.15" hidden="1" customHeight="1">
      <c r="A280" s="39" t="s">
        <v>796</v>
      </c>
      <c r="B280" s="41" t="s">
        <v>795</v>
      </c>
      <c r="C280" s="21"/>
      <c r="D280" s="12"/>
      <c r="E280" s="13"/>
      <c r="F280" s="12"/>
      <c r="G280" s="12"/>
      <c r="H280" s="512"/>
      <c r="I280" s="512"/>
    </row>
    <row r="281" spans="1:9" ht="15.4" hidden="1" customHeight="1">
      <c r="A281" s="39" t="s">
        <v>788</v>
      </c>
      <c r="B281" s="41" t="s">
        <v>787</v>
      </c>
      <c r="C281" s="21"/>
      <c r="D281" s="12"/>
      <c r="E281" s="13"/>
      <c r="F281" s="12"/>
      <c r="G281" s="12"/>
      <c r="H281" s="512"/>
      <c r="I281" s="512"/>
    </row>
    <row r="282" spans="1:9" ht="15.4" hidden="1" customHeight="1">
      <c r="A282" s="39" t="s">
        <v>778</v>
      </c>
      <c r="B282" s="41" t="s">
        <v>777</v>
      </c>
      <c r="C282" s="21"/>
      <c r="D282" s="12"/>
      <c r="E282" s="13"/>
      <c r="F282" s="12"/>
      <c r="G282" s="12"/>
      <c r="H282" s="512"/>
      <c r="I282" s="512"/>
    </row>
    <row r="283" spans="1:9" ht="31.15" hidden="1" customHeight="1">
      <c r="A283" s="39" t="s">
        <v>774</v>
      </c>
      <c r="B283" s="41" t="s">
        <v>773</v>
      </c>
      <c r="C283" s="21"/>
      <c r="D283" s="12"/>
      <c r="E283" s="13"/>
      <c r="F283" s="12"/>
      <c r="G283" s="12"/>
      <c r="H283" s="512"/>
      <c r="I283" s="512"/>
    </row>
    <row r="284" spans="1:9" ht="47.25" hidden="1">
      <c r="A284" s="39" t="s">
        <v>772</v>
      </c>
      <c r="B284" s="533" t="s">
        <v>771</v>
      </c>
      <c r="C284" s="534"/>
      <c r="D284" s="535"/>
      <c r="E284" s="536"/>
      <c r="F284" s="535"/>
      <c r="G284" s="535"/>
      <c r="H284" s="512"/>
      <c r="I284" s="512"/>
    </row>
    <row r="285" spans="1:9" ht="31.15" hidden="1" customHeight="1">
      <c r="A285" s="39" t="s">
        <v>770</v>
      </c>
      <c r="B285" s="41" t="s">
        <v>769</v>
      </c>
      <c r="C285" s="21"/>
      <c r="D285" s="12"/>
      <c r="E285" s="13"/>
      <c r="F285" s="12"/>
      <c r="G285" s="12"/>
      <c r="H285" s="512"/>
      <c r="I285" s="512"/>
    </row>
    <row r="286" spans="1:9" ht="31.15" hidden="1" customHeight="1">
      <c r="A286" s="39" t="s">
        <v>767</v>
      </c>
      <c r="B286" s="41" t="s">
        <v>766</v>
      </c>
      <c r="C286" s="21"/>
      <c r="D286" s="12"/>
      <c r="E286" s="13"/>
      <c r="F286" s="12"/>
      <c r="G286" s="12"/>
      <c r="H286" s="512"/>
      <c r="I286" s="512"/>
    </row>
    <row r="287" spans="1:9" ht="47.25" hidden="1">
      <c r="A287" s="39" t="s">
        <v>764</v>
      </c>
      <c r="B287" s="533" t="s">
        <v>1594</v>
      </c>
      <c r="C287" s="534"/>
      <c r="D287" s="535"/>
      <c r="E287" s="536"/>
      <c r="F287" s="535"/>
      <c r="G287" s="535"/>
      <c r="H287" s="512"/>
      <c r="I287" s="512"/>
    </row>
    <row r="288" spans="1:9" ht="31.15" hidden="1" customHeight="1">
      <c r="A288" s="39" t="s">
        <v>762</v>
      </c>
      <c r="B288" s="41" t="s">
        <v>1593</v>
      </c>
      <c r="C288" s="21"/>
      <c r="D288" s="12"/>
      <c r="E288" s="13"/>
      <c r="F288" s="12"/>
      <c r="G288" s="12"/>
      <c r="H288" s="512"/>
      <c r="I288" s="512"/>
    </row>
    <row r="289" spans="1:9" ht="43.15" hidden="1" customHeight="1">
      <c r="A289" s="39" t="s">
        <v>758</v>
      </c>
      <c r="B289" s="16" t="s">
        <v>1591</v>
      </c>
      <c r="C289" s="21"/>
      <c r="D289" s="12"/>
      <c r="E289" s="13"/>
      <c r="F289" s="12"/>
      <c r="G289" s="12"/>
      <c r="H289" s="512"/>
      <c r="I289" s="512"/>
    </row>
    <row r="290" spans="1:9" ht="15.4" hidden="1" customHeight="1">
      <c r="A290" s="39" t="s">
        <v>749</v>
      </c>
      <c r="B290" s="41" t="s">
        <v>748</v>
      </c>
      <c r="C290" s="21"/>
      <c r="D290" s="12"/>
      <c r="E290" s="13"/>
      <c r="F290" s="12"/>
      <c r="G290" s="12"/>
      <c r="H290" s="512"/>
      <c r="I290" s="512"/>
    </row>
    <row r="291" spans="1:9" ht="31.15" hidden="1" customHeight="1">
      <c r="A291" s="39" t="s">
        <v>747</v>
      </c>
      <c r="B291" s="41" t="s">
        <v>1585</v>
      </c>
      <c r="C291" s="21"/>
      <c r="D291" s="12"/>
      <c r="E291" s="13"/>
      <c r="F291" s="12"/>
      <c r="G291" s="12"/>
      <c r="H291" s="512"/>
      <c r="I291" s="512"/>
    </row>
    <row r="292" spans="1:9" ht="31.5" hidden="1">
      <c r="A292" s="39" t="s">
        <v>744</v>
      </c>
      <c r="B292" s="533" t="s">
        <v>743</v>
      </c>
      <c r="C292" s="534"/>
      <c r="D292" s="535"/>
      <c r="E292" s="536"/>
      <c r="F292" s="535"/>
      <c r="G292" s="535"/>
      <c r="H292" s="512"/>
      <c r="I292" s="512"/>
    </row>
    <row r="293" spans="1:9" ht="31.15" hidden="1" customHeight="1">
      <c r="A293" s="39" t="s">
        <v>742</v>
      </c>
      <c r="B293" s="41" t="s">
        <v>741</v>
      </c>
      <c r="C293" s="21"/>
      <c r="D293" s="12"/>
      <c r="E293" s="13"/>
      <c r="F293" s="12"/>
      <c r="G293" s="12"/>
      <c r="H293" s="512"/>
      <c r="I293" s="512"/>
    </row>
    <row r="294" spans="1:9" ht="28.9" hidden="1" customHeight="1">
      <c r="A294" s="39" t="s">
        <v>740</v>
      </c>
      <c r="B294" s="16" t="s">
        <v>739</v>
      </c>
      <c r="C294" s="21"/>
      <c r="D294" s="12"/>
      <c r="E294" s="13"/>
      <c r="F294" s="12"/>
      <c r="G294" s="12"/>
      <c r="H294" s="512"/>
      <c r="I294" s="512"/>
    </row>
    <row r="295" spans="1:9" ht="31.15" hidden="1" customHeight="1">
      <c r="A295" s="39" t="s">
        <v>738</v>
      </c>
      <c r="B295" s="41" t="s">
        <v>737</v>
      </c>
      <c r="C295" s="21"/>
      <c r="D295" s="12"/>
      <c r="E295" s="13"/>
      <c r="F295" s="12"/>
      <c r="G295" s="12"/>
      <c r="H295" s="512"/>
      <c r="I295" s="512"/>
    </row>
    <row r="296" spans="1:9" ht="15.4" hidden="1" customHeight="1">
      <c r="A296" s="39" t="s">
        <v>736</v>
      </c>
      <c r="B296" s="41" t="s">
        <v>735</v>
      </c>
      <c r="C296" s="21"/>
      <c r="D296" s="12"/>
      <c r="E296" s="13"/>
      <c r="F296" s="12"/>
      <c r="G296" s="12"/>
      <c r="H296" s="512"/>
      <c r="I296" s="512"/>
    </row>
    <row r="297" spans="1:9" ht="15.4" hidden="1" customHeight="1">
      <c r="A297" s="39" t="s">
        <v>734</v>
      </c>
      <c r="B297" s="41" t="s">
        <v>733</v>
      </c>
      <c r="C297" s="21"/>
      <c r="D297" s="12"/>
      <c r="E297" s="13"/>
      <c r="F297" s="12"/>
      <c r="G297" s="12"/>
      <c r="H297" s="512"/>
      <c r="I297" s="512"/>
    </row>
    <row r="298" spans="1:9" ht="31.5" hidden="1">
      <c r="A298" s="39" t="s">
        <v>732</v>
      </c>
      <c r="B298" s="533" t="s">
        <v>1577</v>
      </c>
      <c r="C298" s="534"/>
      <c r="D298" s="535"/>
      <c r="E298" s="536"/>
      <c r="F298" s="535"/>
      <c r="G298" s="535"/>
      <c r="H298" s="512"/>
      <c r="I298" s="512"/>
    </row>
    <row r="299" spans="1:9" ht="14.65" hidden="1" customHeight="1">
      <c r="A299" s="39" t="s">
        <v>730</v>
      </c>
      <c r="B299" s="16" t="s">
        <v>729</v>
      </c>
      <c r="C299" s="21"/>
      <c r="D299" s="12"/>
      <c r="E299" s="13"/>
      <c r="F299" s="12"/>
      <c r="G299" s="12"/>
      <c r="H299" s="512"/>
      <c r="I299" s="512"/>
    </row>
    <row r="300" spans="1:9" ht="28.9" hidden="1" customHeight="1">
      <c r="A300" s="39" t="s">
        <v>728</v>
      </c>
      <c r="B300" s="16" t="s">
        <v>727</v>
      </c>
      <c r="C300" s="21"/>
      <c r="D300" s="12"/>
      <c r="E300" s="13"/>
      <c r="F300" s="12"/>
      <c r="G300" s="12"/>
      <c r="H300" s="512"/>
      <c r="I300" s="512"/>
    </row>
    <row r="301" spans="1:9" ht="63" hidden="1">
      <c r="A301" s="39" t="s">
        <v>725</v>
      </c>
      <c r="B301" s="533" t="s">
        <v>1574</v>
      </c>
      <c r="C301" s="534"/>
      <c r="D301" s="535"/>
      <c r="E301" s="536"/>
      <c r="F301" s="535"/>
      <c r="G301" s="535"/>
      <c r="H301" s="512"/>
      <c r="I301" s="512"/>
    </row>
    <row r="302" spans="1:9" ht="14.65" hidden="1" customHeight="1">
      <c r="A302" s="39" t="s">
        <v>723</v>
      </c>
      <c r="B302" s="16" t="s">
        <v>1573</v>
      </c>
      <c r="C302" s="21"/>
      <c r="D302" s="12"/>
      <c r="E302" s="13"/>
      <c r="F302" s="12"/>
      <c r="G302" s="12"/>
      <c r="H302" s="512"/>
      <c r="I302" s="512"/>
    </row>
    <row r="303" spans="1:9" ht="14.65" hidden="1" customHeight="1">
      <c r="A303" s="39" t="s">
        <v>719</v>
      </c>
      <c r="B303" s="16" t="s">
        <v>718</v>
      </c>
      <c r="C303" s="21"/>
      <c r="D303" s="12"/>
      <c r="E303" s="13"/>
      <c r="F303" s="12"/>
      <c r="G303" s="12"/>
      <c r="H303" s="512"/>
      <c r="I303" s="512"/>
    </row>
    <row r="304" spans="1:9" ht="31.5" hidden="1">
      <c r="A304" s="39" t="s">
        <v>713</v>
      </c>
      <c r="B304" s="533" t="s">
        <v>1570</v>
      </c>
      <c r="C304" s="534"/>
      <c r="D304" s="535"/>
      <c r="E304" s="536"/>
      <c r="F304" s="535"/>
      <c r="G304" s="535"/>
      <c r="H304" s="512"/>
      <c r="I304" s="512"/>
    </row>
    <row r="305" spans="1:9" ht="31.15" hidden="1" customHeight="1">
      <c r="A305" s="39" t="s">
        <v>711</v>
      </c>
      <c r="B305" s="67" t="s">
        <v>1569</v>
      </c>
      <c r="C305" s="21"/>
      <c r="D305" s="12"/>
      <c r="E305" s="13"/>
      <c r="F305" s="12"/>
      <c r="G305" s="12"/>
      <c r="H305" s="512"/>
      <c r="I305" s="512"/>
    </row>
    <row r="306" spans="1:9" ht="15.4" hidden="1" customHeight="1">
      <c r="A306" s="39" t="s">
        <v>709</v>
      </c>
      <c r="B306" s="41" t="s">
        <v>708</v>
      </c>
      <c r="C306" s="21"/>
      <c r="D306" s="12"/>
      <c r="E306" s="13"/>
      <c r="F306" s="12"/>
      <c r="G306" s="12"/>
      <c r="H306" s="512"/>
      <c r="I306" s="512"/>
    </row>
    <row r="307" spans="1:9" ht="31.15" hidden="1" customHeight="1">
      <c r="A307" s="39" t="s">
        <v>705</v>
      </c>
      <c r="B307" s="41" t="s">
        <v>704</v>
      </c>
      <c r="C307" s="21"/>
      <c r="D307" s="12"/>
      <c r="E307" s="13"/>
      <c r="F307" s="12"/>
      <c r="G307" s="12"/>
      <c r="H307" s="512"/>
      <c r="I307" s="512"/>
    </row>
    <row r="308" spans="1:9" ht="31.15" hidden="1" customHeight="1">
      <c r="A308" s="39" t="s">
        <v>696</v>
      </c>
      <c r="B308" s="41" t="s">
        <v>695</v>
      </c>
      <c r="C308" s="21"/>
      <c r="D308" s="12"/>
      <c r="E308" s="13"/>
      <c r="F308" s="12"/>
      <c r="G308" s="12"/>
      <c r="H308" s="512"/>
      <c r="I308" s="512"/>
    </row>
    <row r="309" spans="1:9" ht="15.4" hidden="1" customHeight="1">
      <c r="A309" s="39" t="s">
        <v>694</v>
      </c>
      <c r="B309" s="41" t="s">
        <v>693</v>
      </c>
      <c r="C309" s="21"/>
      <c r="D309" s="12"/>
      <c r="E309" s="13"/>
      <c r="F309" s="12"/>
      <c r="G309" s="12"/>
      <c r="H309" s="512"/>
      <c r="I309" s="512"/>
    </row>
    <row r="310" spans="1:9" ht="18.75">
      <c r="A310" s="27" t="s">
        <v>690</v>
      </c>
      <c r="B310" s="952" t="s">
        <v>1562</v>
      </c>
      <c r="C310" s="953"/>
      <c r="D310" s="953"/>
      <c r="E310" s="953"/>
      <c r="F310" s="953"/>
      <c r="G310" s="954"/>
      <c r="H310" s="531">
        <f>SUM(D317)</f>
        <v>2</v>
      </c>
      <c r="I310" s="531">
        <f>COUNT(D317)*2</f>
        <v>2</v>
      </c>
    </row>
    <row r="311" spans="1:9" ht="31.15" hidden="1" customHeight="1">
      <c r="A311" s="39" t="s">
        <v>688</v>
      </c>
      <c r="B311" s="41" t="s">
        <v>687</v>
      </c>
      <c r="C311" s="21"/>
      <c r="D311" s="12"/>
      <c r="E311" s="13"/>
      <c r="F311" s="12"/>
      <c r="G311" s="12"/>
      <c r="H311" s="512"/>
      <c r="I311" s="512"/>
    </row>
    <row r="312" spans="1:9" ht="31.15" hidden="1" customHeight="1">
      <c r="A312" s="39" t="s">
        <v>685</v>
      </c>
      <c r="B312" s="41" t="s">
        <v>684</v>
      </c>
      <c r="C312" s="21"/>
      <c r="D312" s="12"/>
      <c r="E312" s="13"/>
      <c r="F312" s="12"/>
      <c r="G312" s="12"/>
      <c r="H312" s="512"/>
      <c r="I312" s="512"/>
    </row>
    <row r="313" spans="1:9" ht="31.15" hidden="1" customHeight="1">
      <c r="A313" s="39" t="s">
        <v>682</v>
      </c>
      <c r="B313" s="41" t="s">
        <v>681</v>
      </c>
      <c r="C313" s="21"/>
      <c r="D313" s="12"/>
      <c r="E313" s="13"/>
      <c r="F313" s="12"/>
      <c r="G313" s="12"/>
      <c r="H313" s="512"/>
      <c r="I313" s="512"/>
    </row>
    <row r="314" spans="1:9" ht="15.4" hidden="1" customHeight="1">
      <c r="A314" s="39" t="s">
        <v>680</v>
      </c>
      <c r="B314" s="67" t="s">
        <v>679</v>
      </c>
      <c r="C314" s="21"/>
      <c r="D314" s="12"/>
      <c r="E314" s="13"/>
      <c r="F314" s="12"/>
      <c r="G314" s="12"/>
      <c r="H314" s="512"/>
      <c r="I314" s="512"/>
    </row>
    <row r="315" spans="1:9" ht="31.15" hidden="1" customHeight="1">
      <c r="A315" s="39" t="s">
        <v>677</v>
      </c>
      <c r="B315" s="41" t="s">
        <v>676</v>
      </c>
      <c r="C315" s="21"/>
      <c r="D315" s="12"/>
      <c r="E315" s="13"/>
      <c r="F315" s="12"/>
      <c r="G315" s="12"/>
    </row>
    <row r="316" spans="1:9" ht="15.4" hidden="1" customHeight="1">
      <c r="A316" s="39" t="s">
        <v>674</v>
      </c>
      <c r="B316" s="41" t="s">
        <v>673</v>
      </c>
      <c r="C316" s="21"/>
      <c r="D316" s="12"/>
      <c r="E316" s="13"/>
      <c r="F316" s="12"/>
      <c r="G316" s="12"/>
    </row>
    <row r="317" spans="1:9" ht="43.15" customHeight="1">
      <c r="A317" s="27" t="s">
        <v>669</v>
      </c>
      <c r="B317" s="41" t="s">
        <v>668</v>
      </c>
      <c r="C317" s="21" t="s">
        <v>4856</v>
      </c>
      <c r="D317" s="15">
        <v>2</v>
      </c>
      <c r="E317" s="13" t="s">
        <v>120</v>
      </c>
      <c r="F317" s="21" t="s">
        <v>4857</v>
      </c>
      <c r="G317" s="12"/>
    </row>
    <row r="318" spans="1:9" ht="31.5" hidden="1">
      <c r="A318" s="39" t="s">
        <v>666</v>
      </c>
      <c r="B318" s="533" t="s">
        <v>665</v>
      </c>
      <c r="C318" s="534"/>
      <c r="D318" s="535"/>
      <c r="E318" s="536"/>
      <c r="F318" s="535"/>
      <c r="G318" s="535"/>
      <c r="H318" s="512"/>
      <c r="I318" s="512"/>
    </row>
    <row r="319" spans="1:9" ht="15.4" hidden="1" customHeight="1">
      <c r="A319" s="39" t="s">
        <v>664</v>
      </c>
      <c r="B319" s="41" t="s">
        <v>663</v>
      </c>
      <c r="C319" s="21"/>
      <c r="D319" s="12"/>
      <c r="E319" s="13"/>
      <c r="F319" s="12"/>
      <c r="G319" s="12"/>
      <c r="H319" s="512"/>
      <c r="I319" s="512"/>
    </row>
    <row r="320" spans="1:9" ht="31.15" hidden="1" customHeight="1">
      <c r="A320" s="39" t="s">
        <v>662</v>
      </c>
      <c r="B320" s="41" t="s">
        <v>661</v>
      </c>
      <c r="C320" s="21"/>
      <c r="D320" s="12"/>
      <c r="E320" s="13"/>
      <c r="F320" s="12"/>
      <c r="G320" s="12"/>
      <c r="H320" s="512"/>
      <c r="I320" s="512"/>
    </row>
    <row r="321" spans="1:9" ht="31.15" hidden="1" customHeight="1">
      <c r="A321" s="39" t="s">
        <v>660</v>
      </c>
      <c r="B321" s="41" t="s">
        <v>659</v>
      </c>
      <c r="C321" s="21"/>
      <c r="D321" s="12"/>
      <c r="E321" s="13"/>
      <c r="F321" s="12"/>
      <c r="G321" s="12"/>
      <c r="H321" s="512"/>
      <c r="I321" s="512"/>
    </row>
    <row r="322" spans="1:9" ht="31.15" hidden="1" customHeight="1">
      <c r="A322" s="39" t="s">
        <v>658</v>
      </c>
      <c r="B322" s="41" t="s">
        <v>657</v>
      </c>
      <c r="C322" s="21"/>
      <c r="D322" s="12"/>
      <c r="E322" s="13"/>
      <c r="F322" s="12"/>
      <c r="G322" s="12"/>
      <c r="H322" s="512"/>
      <c r="I322" s="512"/>
    </row>
    <row r="323" spans="1:9" ht="31.5" hidden="1">
      <c r="A323" s="39" t="s">
        <v>656</v>
      </c>
      <c r="B323" s="533" t="s">
        <v>655</v>
      </c>
      <c r="C323" s="534"/>
      <c r="D323" s="535"/>
      <c r="E323" s="536"/>
      <c r="F323" s="535"/>
      <c r="G323" s="535"/>
      <c r="H323" s="512"/>
      <c r="I323" s="512"/>
    </row>
    <row r="324" spans="1:9" ht="28.9" hidden="1" customHeight="1">
      <c r="A324" s="39" t="s">
        <v>654</v>
      </c>
      <c r="B324" s="16" t="s">
        <v>653</v>
      </c>
      <c r="C324" s="21"/>
      <c r="D324" s="12"/>
      <c r="E324" s="13"/>
      <c r="F324" s="12"/>
      <c r="G324" s="12"/>
      <c r="H324" s="512"/>
      <c r="I324" s="512"/>
    </row>
    <row r="325" spans="1:9" ht="14.65" hidden="1" customHeight="1">
      <c r="A325" s="39" t="s">
        <v>652</v>
      </c>
      <c r="B325" s="16" t="s">
        <v>651</v>
      </c>
      <c r="C325" s="21"/>
      <c r="D325" s="12"/>
      <c r="E325" s="13"/>
      <c r="F325" s="12"/>
      <c r="G325" s="12"/>
      <c r="H325" s="512"/>
      <c r="I325" s="512"/>
    </row>
    <row r="326" spans="1:9" ht="46.9" hidden="1" customHeight="1">
      <c r="A326" s="39" t="s">
        <v>650</v>
      </c>
      <c r="B326" s="41" t="s">
        <v>649</v>
      </c>
      <c r="C326" s="21"/>
      <c r="D326" s="12"/>
      <c r="E326" s="13"/>
      <c r="F326" s="12"/>
      <c r="G326" s="12"/>
      <c r="H326" s="512"/>
      <c r="I326" s="512"/>
    </row>
    <row r="327" spans="1:9" ht="18.75">
      <c r="A327" s="27" t="s">
        <v>648</v>
      </c>
      <c r="B327" s="952" t="s">
        <v>647</v>
      </c>
      <c r="C327" s="953"/>
      <c r="D327" s="953"/>
      <c r="E327" s="953"/>
      <c r="F327" s="953"/>
      <c r="G327" s="954"/>
      <c r="H327" s="531">
        <f>SUM(D330:D357)</f>
        <v>4</v>
      </c>
      <c r="I327" s="531">
        <f>COUNT(D330:D357)*2</f>
        <v>4</v>
      </c>
    </row>
    <row r="328" spans="1:9" ht="15.4" hidden="1" customHeight="1">
      <c r="A328" s="39" t="s">
        <v>646</v>
      </c>
      <c r="B328" s="41" t="s">
        <v>645</v>
      </c>
      <c r="C328" s="21"/>
      <c r="D328" s="12"/>
      <c r="E328" s="13"/>
      <c r="F328" s="12"/>
      <c r="G328" s="12"/>
      <c r="H328" s="512"/>
      <c r="I328" s="512"/>
    </row>
    <row r="329" spans="1:9" ht="15.4" hidden="1" customHeight="1">
      <c r="A329" s="39" t="s">
        <v>644</v>
      </c>
      <c r="B329" s="41" t="s">
        <v>643</v>
      </c>
      <c r="C329" s="21"/>
      <c r="D329" s="12"/>
      <c r="E329" s="13"/>
      <c r="F329" s="12"/>
      <c r="G329" s="12"/>
      <c r="H329" s="512"/>
      <c r="I329" s="512"/>
    </row>
    <row r="330" spans="1:9" ht="15.4" customHeight="1">
      <c r="A330" s="27" t="s">
        <v>642</v>
      </c>
      <c r="B330" s="41" t="s">
        <v>641</v>
      </c>
      <c r="C330" s="22" t="s">
        <v>640</v>
      </c>
      <c r="D330" s="15">
        <v>2</v>
      </c>
      <c r="E330" s="9" t="s">
        <v>106</v>
      </c>
      <c r="F330" s="12"/>
      <c r="G330" s="14"/>
    </row>
    <row r="331" spans="1:9" ht="15.4" customHeight="1">
      <c r="A331" s="27"/>
      <c r="B331" s="41"/>
      <c r="C331" s="22" t="s">
        <v>639</v>
      </c>
      <c r="D331" s="15">
        <v>2</v>
      </c>
      <c r="E331" s="25" t="s">
        <v>106</v>
      </c>
      <c r="F331" s="12"/>
      <c r="G331" s="14"/>
    </row>
    <row r="332" spans="1:9" ht="46.9" hidden="1" customHeight="1">
      <c r="A332" s="39" t="s">
        <v>638</v>
      </c>
      <c r="B332" s="67" t="s">
        <v>637</v>
      </c>
      <c r="C332" s="21"/>
      <c r="D332" s="12"/>
      <c r="E332" s="13"/>
      <c r="F332" s="12"/>
      <c r="G332" s="12"/>
      <c r="H332" s="512"/>
      <c r="I332" s="512"/>
    </row>
    <row r="333" spans="1:9" ht="15.4" hidden="1" customHeight="1">
      <c r="A333" s="39" t="s">
        <v>636</v>
      </c>
      <c r="B333" s="41" t="s">
        <v>635</v>
      </c>
      <c r="C333" s="21"/>
      <c r="D333" s="12"/>
      <c r="E333" s="13"/>
      <c r="F333" s="12"/>
      <c r="G333" s="12"/>
      <c r="H333" s="512"/>
      <c r="I333" s="512"/>
    </row>
    <row r="334" spans="1:9" ht="31.5" hidden="1">
      <c r="A334" s="39" t="s">
        <v>634</v>
      </c>
      <c r="B334" s="533" t="s">
        <v>633</v>
      </c>
      <c r="C334" s="534"/>
      <c r="D334" s="535"/>
      <c r="E334" s="536"/>
      <c r="F334" s="535"/>
      <c r="G334" s="535"/>
      <c r="H334" s="512"/>
      <c r="I334" s="512"/>
    </row>
    <row r="335" spans="1:9" ht="15.4" hidden="1" customHeight="1">
      <c r="A335" s="39" t="s">
        <v>632</v>
      </c>
      <c r="B335" s="41" t="s">
        <v>631</v>
      </c>
      <c r="C335" s="21"/>
      <c r="D335" s="12"/>
      <c r="E335" s="13"/>
      <c r="F335" s="12"/>
      <c r="G335" s="12"/>
      <c r="H335" s="512"/>
      <c r="I335" s="512"/>
    </row>
    <row r="336" spans="1:9" ht="15.4" hidden="1" customHeight="1">
      <c r="A336" s="39" t="s">
        <v>629</v>
      </c>
      <c r="B336" s="41" t="s">
        <v>628</v>
      </c>
      <c r="C336" s="21"/>
      <c r="D336" s="12"/>
      <c r="E336" s="13"/>
      <c r="F336" s="12"/>
      <c r="G336" s="12"/>
      <c r="H336" s="512"/>
      <c r="I336" s="512"/>
    </row>
    <row r="337" spans="1:9" ht="15.4" hidden="1" customHeight="1">
      <c r="A337" s="39" t="s">
        <v>627</v>
      </c>
      <c r="B337" s="41" t="s">
        <v>626</v>
      </c>
      <c r="C337" s="21"/>
      <c r="D337" s="12"/>
      <c r="E337" s="13"/>
      <c r="F337" s="12"/>
      <c r="G337" s="12"/>
      <c r="H337" s="512"/>
      <c r="I337" s="512"/>
    </row>
    <row r="338" spans="1:9" ht="47.25" hidden="1">
      <c r="A338" s="39" t="s">
        <v>624</v>
      </c>
      <c r="B338" s="533" t="s">
        <v>623</v>
      </c>
      <c r="C338" s="534"/>
      <c r="D338" s="535"/>
      <c r="E338" s="536"/>
      <c r="F338" s="535"/>
      <c r="G338" s="535"/>
      <c r="H338" s="512"/>
      <c r="I338" s="512"/>
    </row>
    <row r="339" spans="1:9" ht="31.15" hidden="1" customHeight="1">
      <c r="A339" s="39" t="s">
        <v>622</v>
      </c>
      <c r="B339" s="41" t="s">
        <v>621</v>
      </c>
      <c r="C339" s="21"/>
      <c r="D339" s="12"/>
      <c r="E339" s="13"/>
      <c r="F339" s="12"/>
      <c r="G339" s="12"/>
      <c r="H339" s="512"/>
      <c r="I339" s="512"/>
    </row>
    <row r="340" spans="1:9" ht="15.4" hidden="1" customHeight="1">
      <c r="A340" s="39" t="s">
        <v>620</v>
      </c>
      <c r="B340" s="41" t="s">
        <v>619</v>
      </c>
      <c r="C340" s="21"/>
      <c r="D340" s="12"/>
      <c r="E340" s="13"/>
      <c r="F340" s="12"/>
      <c r="G340" s="12"/>
      <c r="H340" s="512"/>
      <c r="I340" s="512"/>
    </row>
    <row r="341" spans="1:9" ht="15.4" hidden="1" customHeight="1">
      <c r="A341" s="39" t="s">
        <v>618</v>
      </c>
      <c r="B341" s="41" t="s">
        <v>617</v>
      </c>
      <c r="C341" s="21"/>
      <c r="D341" s="12"/>
      <c r="E341" s="13"/>
      <c r="F341" s="12"/>
      <c r="G341" s="12"/>
      <c r="H341" s="512"/>
      <c r="I341" s="512"/>
    </row>
    <row r="342" spans="1:9" ht="31.15" hidden="1" customHeight="1">
      <c r="A342" s="39" t="s">
        <v>616</v>
      </c>
      <c r="B342" s="41" t="s">
        <v>615</v>
      </c>
      <c r="C342" s="21"/>
      <c r="D342" s="12"/>
      <c r="E342" s="13"/>
      <c r="F342" s="12"/>
      <c r="G342" s="12"/>
      <c r="H342" s="512"/>
      <c r="I342" s="512"/>
    </row>
    <row r="343" spans="1:9" ht="31.15" hidden="1" customHeight="1">
      <c r="A343" s="39" t="s">
        <v>614</v>
      </c>
      <c r="B343" s="41" t="s">
        <v>613</v>
      </c>
      <c r="C343" s="21"/>
      <c r="D343" s="12"/>
      <c r="E343" s="13"/>
      <c r="F343" s="12"/>
      <c r="G343" s="12"/>
      <c r="H343" s="512"/>
      <c r="I343" s="512"/>
    </row>
    <row r="344" spans="1:9" ht="15.4" hidden="1" customHeight="1">
      <c r="A344" s="39" t="s">
        <v>612</v>
      </c>
      <c r="B344" s="41" t="s">
        <v>611</v>
      </c>
      <c r="C344" s="21"/>
      <c r="D344" s="12"/>
      <c r="E344" s="13"/>
      <c r="F344" s="12"/>
      <c r="G344" s="12"/>
      <c r="H344" s="512"/>
      <c r="I344" s="512"/>
    </row>
    <row r="345" spans="1:9" ht="15.4" hidden="1" customHeight="1">
      <c r="A345" s="39" t="s">
        <v>610</v>
      </c>
      <c r="B345" s="41" t="s">
        <v>609</v>
      </c>
      <c r="C345" s="21"/>
      <c r="D345" s="12"/>
      <c r="E345" s="13"/>
      <c r="F345" s="12"/>
      <c r="G345" s="12"/>
      <c r="H345" s="512"/>
      <c r="I345" s="512"/>
    </row>
    <row r="346" spans="1:9" ht="15.4" hidden="1" customHeight="1">
      <c r="A346" s="39" t="s">
        <v>608</v>
      </c>
      <c r="B346" s="41" t="s">
        <v>607</v>
      </c>
      <c r="C346" s="21"/>
      <c r="D346" s="12"/>
      <c r="E346" s="13"/>
      <c r="F346" s="12"/>
      <c r="G346" s="12"/>
      <c r="H346" s="512"/>
      <c r="I346" s="512"/>
    </row>
    <row r="347" spans="1:9" ht="15.4" hidden="1" customHeight="1">
      <c r="A347" s="39" t="s">
        <v>606</v>
      </c>
      <c r="B347" s="41" t="s">
        <v>605</v>
      </c>
      <c r="C347" s="21"/>
      <c r="D347" s="12"/>
      <c r="E347" s="13"/>
      <c r="F347" s="12"/>
      <c r="G347" s="12"/>
      <c r="H347" s="512"/>
      <c r="I347" s="512"/>
    </row>
    <row r="348" spans="1:9" ht="31.15" hidden="1" customHeight="1">
      <c r="A348" s="39" t="s">
        <v>604</v>
      </c>
      <c r="B348" s="41" t="s">
        <v>603</v>
      </c>
      <c r="C348" s="21"/>
      <c r="D348" s="12"/>
      <c r="E348" s="13"/>
      <c r="F348" s="12"/>
      <c r="G348" s="12"/>
      <c r="H348" s="512"/>
      <c r="I348" s="512"/>
    </row>
    <row r="349" spans="1:9" ht="31.5" hidden="1">
      <c r="A349" s="39" t="s">
        <v>602</v>
      </c>
      <c r="B349" s="533" t="s">
        <v>1551</v>
      </c>
      <c r="C349" s="534"/>
      <c r="D349" s="535"/>
      <c r="E349" s="536"/>
      <c r="F349" s="535"/>
      <c r="G349" s="535"/>
      <c r="H349" s="512"/>
      <c r="I349" s="512"/>
    </row>
    <row r="350" spans="1:9" ht="31.15" hidden="1" customHeight="1">
      <c r="A350" s="39" t="s">
        <v>600</v>
      </c>
      <c r="B350" s="41" t="s">
        <v>1550</v>
      </c>
      <c r="C350" s="21"/>
      <c r="D350" s="12"/>
      <c r="E350" s="13"/>
      <c r="F350" s="12"/>
      <c r="G350" s="12"/>
      <c r="H350" s="512"/>
      <c r="I350" s="512"/>
    </row>
    <row r="351" spans="1:9" ht="31.15" hidden="1" customHeight="1">
      <c r="A351" s="39" t="s">
        <v>598</v>
      </c>
      <c r="B351" s="41" t="s">
        <v>1549</v>
      </c>
      <c r="C351" s="21"/>
      <c r="D351" s="12"/>
      <c r="E351" s="13"/>
      <c r="F351" s="12"/>
      <c r="G351" s="12"/>
      <c r="H351" s="512"/>
      <c r="I351" s="512"/>
    </row>
    <row r="352" spans="1:9" ht="31.15" hidden="1" customHeight="1">
      <c r="A352" s="39" t="s">
        <v>596</v>
      </c>
      <c r="B352" s="41" t="s">
        <v>1548</v>
      </c>
      <c r="C352" s="21"/>
      <c r="D352" s="12"/>
      <c r="E352" s="13"/>
      <c r="F352" s="12"/>
      <c r="G352" s="12"/>
      <c r="H352" s="512"/>
      <c r="I352" s="512"/>
    </row>
    <row r="353" spans="1:9" ht="31.5" hidden="1">
      <c r="A353" s="39" t="s">
        <v>594</v>
      </c>
      <c r="B353" s="533" t="s">
        <v>1547</v>
      </c>
      <c r="C353" s="534"/>
      <c r="D353" s="535"/>
      <c r="E353" s="536"/>
      <c r="F353" s="535"/>
      <c r="G353" s="535"/>
      <c r="H353" s="512"/>
      <c r="I353" s="512"/>
    </row>
    <row r="354" spans="1:9" ht="15.4" hidden="1" customHeight="1">
      <c r="A354" s="39" t="s">
        <v>592</v>
      </c>
      <c r="B354" s="41" t="s">
        <v>1546</v>
      </c>
      <c r="C354" s="21"/>
      <c r="D354" s="12"/>
      <c r="E354" s="13"/>
      <c r="F354" s="12"/>
      <c r="G354" s="12"/>
      <c r="H354" s="512"/>
      <c r="I354" s="512"/>
    </row>
    <row r="355" spans="1:9" ht="15.4" hidden="1" customHeight="1">
      <c r="A355" s="39" t="s">
        <v>590</v>
      </c>
      <c r="B355" s="41" t="s">
        <v>1545</v>
      </c>
      <c r="C355" s="21"/>
      <c r="D355" s="12"/>
      <c r="E355" s="13"/>
      <c r="F355" s="12"/>
      <c r="G355" s="12"/>
      <c r="H355" s="512"/>
      <c r="I355" s="512"/>
    </row>
    <row r="356" spans="1:9" ht="15.4" hidden="1" customHeight="1">
      <c r="A356" s="39" t="s">
        <v>588</v>
      </c>
      <c r="B356" s="41" t="s">
        <v>1544</v>
      </c>
      <c r="C356" s="21"/>
      <c r="D356" s="12"/>
      <c r="E356" s="13"/>
      <c r="F356" s="12"/>
      <c r="G356" s="12"/>
      <c r="H356" s="512"/>
      <c r="I356" s="512"/>
    </row>
    <row r="357" spans="1:9" ht="15.4" hidden="1" customHeight="1">
      <c r="A357" s="39" t="s">
        <v>586</v>
      </c>
      <c r="B357" s="41" t="s">
        <v>1543</v>
      </c>
      <c r="C357" s="21"/>
      <c r="D357" s="12"/>
      <c r="E357" s="13"/>
      <c r="F357" s="12"/>
      <c r="G357" s="12"/>
      <c r="H357" s="512"/>
      <c r="I357" s="512"/>
    </row>
    <row r="358" spans="1:9" ht="18.75">
      <c r="A358" s="27" t="s">
        <v>584</v>
      </c>
      <c r="B358" s="952" t="s">
        <v>583</v>
      </c>
      <c r="C358" s="953"/>
      <c r="D358" s="953"/>
      <c r="E358" s="953"/>
      <c r="F358" s="953"/>
      <c r="G358" s="954"/>
      <c r="H358" s="531">
        <f>SUM(D359:D373)</f>
        <v>28</v>
      </c>
      <c r="I358" s="531">
        <f>COUNT(D359:D373)*2</f>
        <v>28</v>
      </c>
    </row>
    <row r="359" spans="1:9" ht="66" customHeight="1">
      <c r="A359" s="27" t="s">
        <v>582</v>
      </c>
      <c r="B359" s="41" t="s">
        <v>581</v>
      </c>
      <c r="C359" s="41" t="s">
        <v>1542</v>
      </c>
      <c r="D359" s="15">
        <v>2</v>
      </c>
      <c r="E359" s="13" t="s">
        <v>106</v>
      </c>
      <c r="F359" s="12"/>
      <c r="G359" s="14"/>
    </row>
    <row r="360" spans="1:9" ht="31.5" hidden="1">
      <c r="A360" s="39" t="s">
        <v>580</v>
      </c>
      <c r="B360" s="41" t="s">
        <v>579</v>
      </c>
      <c r="C360" s="21"/>
      <c r="D360" s="12"/>
      <c r="E360" s="13"/>
      <c r="F360" s="12"/>
      <c r="G360" s="12"/>
      <c r="H360" s="512"/>
      <c r="I360" s="512"/>
    </row>
    <row r="361" spans="1:9" ht="115.15" customHeight="1">
      <c r="A361" s="27" t="s">
        <v>578</v>
      </c>
      <c r="B361" s="41" t="s">
        <v>575</v>
      </c>
      <c r="C361" s="49" t="s">
        <v>4858</v>
      </c>
      <c r="D361" s="15">
        <v>2</v>
      </c>
      <c r="E361" s="281" t="s">
        <v>106</v>
      </c>
      <c r="F361" s="49" t="s">
        <v>4859</v>
      </c>
      <c r="G361" s="14"/>
    </row>
    <row r="362" spans="1:9" ht="345">
      <c r="A362" s="298"/>
      <c r="B362" s="544"/>
      <c r="C362" s="21" t="s">
        <v>4860</v>
      </c>
      <c r="D362" s="15">
        <v>2</v>
      </c>
      <c r="E362" s="13"/>
      <c r="F362" s="21" t="s">
        <v>4861</v>
      </c>
      <c r="G362" s="14"/>
    </row>
    <row r="363" spans="1:9" ht="158.65" customHeight="1">
      <c r="A363" s="298"/>
      <c r="B363" s="544"/>
      <c r="C363" s="21" t="s">
        <v>4862</v>
      </c>
      <c r="D363" s="15">
        <v>2</v>
      </c>
      <c r="E363" s="13" t="s">
        <v>1225</v>
      </c>
      <c r="F363" s="21" t="s">
        <v>4863</v>
      </c>
      <c r="G363" s="14"/>
    </row>
    <row r="364" spans="1:9" ht="43.15" customHeight="1">
      <c r="A364" s="298"/>
      <c r="B364" s="544"/>
      <c r="C364" s="21" t="s">
        <v>4864</v>
      </c>
      <c r="D364" s="15">
        <v>2</v>
      </c>
      <c r="E364" s="13" t="s">
        <v>120</v>
      </c>
      <c r="F364" s="21"/>
      <c r="G364" s="14"/>
    </row>
    <row r="365" spans="1:9" ht="86.65" customHeight="1">
      <c r="A365" s="298"/>
      <c r="B365" s="544"/>
      <c r="C365" s="21" t="s">
        <v>4865</v>
      </c>
      <c r="D365" s="15">
        <v>2</v>
      </c>
      <c r="E365" s="13" t="s">
        <v>1225</v>
      </c>
      <c r="F365" s="21" t="s">
        <v>4866</v>
      </c>
      <c r="G365" s="14"/>
    </row>
    <row r="366" spans="1:9" ht="57.4" customHeight="1">
      <c r="A366" s="298"/>
      <c r="B366" s="544"/>
      <c r="C366" s="21" t="s">
        <v>4867</v>
      </c>
      <c r="D366" s="15">
        <v>2</v>
      </c>
      <c r="E366" s="13" t="s">
        <v>1225</v>
      </c>
      <c r="F366" s="21"/>
      <c r="G366" s="14"/>
    </row>
    <row r="367" spans="1:9" ht="120">
      <c r="A367" s="298"/>
      <c r="B367" s="544"/>
      <c r="C367" s="21" t="s">
        <v>4868</v>
      </c>
      <c r="D367" s="15">
        <v>2</v>
      </c>
      <c r="E367" s="13" t="s">
        <v>2648</v>
      </c>
      <c r="F367" s="21" t="s">
        <v>4869</v>
      </c>
      <c r="G367" s="14"/>
    </row>
    <row r="368" spans="1:9" ht="43.15" customHeight="1">
      <c r="A368" s="298"/>
      <c r="B368" s="544"/>
      <c r="C368" s="21" t="s">
        <v>4870</v>
      </c>
      <c r="D368" s="15">
        <v>2</v>
      </c>
      <c r="E368" s="13" t="s">
        <v>106</v>
      </c>
      <c r="F368" s="12"/>
      <c r="G368" s="14"/>
    </row>
    <row r="369" spans="1:9" ht="43.15" customHeight="1">
      <c r="A369" s="298"/>
      <c r="B369" s="544"/>
      <c r="C369" s="21" t="s">
        <v>4871</v>
      </c>
      <c r="D369" s="15">
        <v>2</v>
      </c>
      <c r="E369" s="13" t="s">
        <v>106</v>
      </c>
      <c r="F369" s="545"/>
      <c r="G369" s="14"/>
    </row>
    <row r="370" spans="1:9" ht="43.15" customHeight="1">
      <c r="A370" s="298"/>
      <c r="B370" s="544"/>
      <c r="C370" s="21" t="s">
        <v>4872</v>
      </c>
      <c r="D370" s="15">
        <v>2</v>
      </c>
      <c r="E370" s="13" t="s">
        <v>1225</v>
      </c>
      <c r="F370" s="21" t="s">
        <v>4873</v>
      </c>
      <c r="G370" s="14"/>
    </row>
    <row r="371" spans="1:9" ht="86.65" customHeight="1">
      <c r="A371" s="298"/>
      <c r="B371" s="544"/>
      <c r="C371" s="21" t="s">
        <v>4874</v>
      </c>
      <c r="D371" s="15">
        <v>2</v>
      </c>
      <c r="E371" s="13" t="s">
        <v>1225</v>
      </c>
      <c r="F371" s="21" t="s">
        <v>4875</v>
      </c>
      <c r="G371" s="14"/>
    </row>
    <row r="372" spans="1:9" ht="43.15" customHeight="1">
      <c r="A372" s="298"/>
      <c r="B372" s="544"/>
      <c r="C372" s="21" t="s">
        <v>4876</v>
      </c>
      <c r="D372" s="15">
        <v>2</v>
      </c>
      <c r="E372" s="13" t="s">
        <v>106</v>
      </c>
      <c r="F372" s="12"/>
      <c r="G372" s="14"/>
    </row>
    <row r="373" spans="1:9" ht="43.15" customHeight="1">
      <c r="A373" s="298"/>
      <c r="B373" s="544"/>
      <c r="C373" s="21" t="s">
        <v>4877</v>
      </c>
      <c r="D373" s="15">
        <v>2</v>
      </c>
      <c r="E373" s="13" t="s">
        <v>106</v>
      </c>
      <c r="F373" s="12"/>
      <c r="G373" s="14"/>
    </row>
    <row r="374" spans="1:9" ht="43.15" hidden="1" customHeight="1">
      <c r="A374" s="546"/>
      <c r="B374" s="1027"/>
      <c r="C374" s="1028"/>
      <c r="D374" s="1028"/>
      <c r="E374" s="1028"/>
      <c r="F374" s="1028"/>
      <c r="G374" s="1029"/>
      <c r="H374" s="512"/>
      <c r="I374" s="512"/>
    </row>
    <row r="375" spans="1:9" ht="31.5" hidden="1">
      <c r="A375" s="39" t="s">
        <v>573</v>
      </c>
      <c r="B375" s="533" t="s">
        <v>1538</v>
      </c>
      <c r="C375" s="534"/>
      <c r="D375" s="535"/>
      <c r="E375" s="536"/>
      <c r="F375" s="535"/>
      <c r="G375" s="535"/>
      <c r="H375" s="512"/>
      <c r="I375" s="512"/>
    </row>
    <row r="376" spans="1:9" ht="31.15" hidden="1" customHeight="1">
      <c r="A376" s="39" t="s">
        <v>571</v>
      </c>
      <c r="B376" s="41" t="s">
        <v>570</v>
      </c>
      <c r="C376" s="21"/>
      <c r="D376" s="12"/>
      <c r="E376" s="13"/>
      <c r="F376" s="12"/>
      <c r="G376" s="12"/>
      <c r="H376" s="512"/>
      <c r="I376" s="512"/>
    </row>
    <row r="377" spans="1:9" ht="46.9" hidden="1" customHeight="1">
      <c r="A377" s="39" t="s">
        <v>565</v>
      </c>
      <c r="B377" s="41" t="s">
        <v>1537</v>
      </c>
      <c r="C377" s="21"/>
      <c r="D377" s="12"/>
      <c r="E377" s="13"/>
      <c r="F377" s="12"/>
      <c r="G377" s="12"/>
      <c r="H377" s="512"/>
      <c r="I377" s="512"/>
    </row>
    <row r="378" spans="1:9" ht="31.15" hidden="1" customHeight="1">
      <c r="A378" s="39" t="s">
        <v>551</v>
      </c>
      <c r="B378" s="41" t="s">
        <v>1536</v>
      </c>
      <c r="C378" s="21"/>
      <c r="D378" s="12"/>
      <c r="E378" s="13"/>
      <c r="F378" s="12"/>
      <c r="G378" s="12"/>
      <c r="H378" s="512"/>
      <c r="I378" s="512"/>
    </row>
    <row r="379" spans="1:9" ht="46.9" hidden="1" customHeight="1">
      <c r="A379" s="39" t="s">
        <v>547</v>
      </c>
      <c r="B379" s="41" t="s">
        <v>546</v>
      </c>
      <c r="C379" s="21"/>
      <c r="D379" s="12"/>
      <c r="E379" s="13"/>
      <c r="F379" s="12"/>
      <c r="G379" s="12"/>
      <c r="H379" s="512"/>
      <c r="I379" s="512"/>
    </row>
    <row r="380" spans="1:9" ht="31.15" hidden="1" customHeight="1">
      <c r="A380" s="39" t="s">
        <v>544</v>
      </c>
      <c r="B380" s="41" t="s">
        <v>543</v>
      </c>
      <c r="C380" s="21"/>
      <c r="D380" s="12"/>
      <c r="E380" s="13"/>
      <c r="F380" s="12"/>
      <c r="G380" s="12"/>
      <c r="H380" s="512"/>
      <c r="I380" s="512"/>
    </row>
    <row r="381" spans="1:9" ht="28.9" hidden="1" customHeight="1">
      <c r="A381" s="39" t="s">
        <v>540</v>
      </c>
      <c r="B381" s="16" t="s">
        <v>539</v>
      </c>
      <c r="C381" s="21"/>
      <c r="D381" s="12"/>
      <c r="E381" s="13"/>
      <c r="F381" s="12"/>
      <c r="G381" s="12"/>
      <c r="H381" s="512"/>
      <c r="I381" s="512"/>
    </row>
    <row r="382" spans="1:9" ht="31.5" hidden="1">
      <c r="A382" s="39" t="s">
        <v>530</v>
      </c>
      <c r="B382" s="533" t="s">
        <v>1535</v>
      </c>
      <c r="C382" s="534"/>
      <c r="D382" s="535"/>
      <c r="E382" s="536"/>
      <c r="F382" s="535"/>
      <c r="G382" s="535"/>
      <c r="H382" s="512"/>
      <c r="I382" s="512"/>
    </row>
    <row r="383" spans="1:9" ht="62.65" hidden="1" customHeight="1">
      <c r="A383" s="39" t="s">
        <v>528</v>
      </c>
      <c r="B383" s="41" t="s">
        <v>1534</v>
      </c>
      <c r="C383" s="21"/>
      <c r="D383" s="12"/>
      <c r="E383" s="13"/>
      <c r="F383" s="12"/>
      <c r="G383" s="12"/>
      <c r="H383" s="512"/>
      <c r="I383" s="512"/>
    </row>
    <row r="384" spans="1:9" ht="31.15" hidden="1" customHeight="1">
      <c r="A384" s="39" t="s">
        <v>526</v>
      </c>
      <c r="B384" s="41" t="s">
        <v>525</v>
      </c>
      <c r="C384" s="21"/>
      <c r="D384" s="12"/>
      <c r="E384" s="13"/>
      <c r="F384" s="12"/>
      <c r="G384" s="12"/>
      <c r="H384" s="512"/>
      <c r="I384" s="512"/>
    </row>
    <row r="385" spans="1:9" ht="31.15" hidden="1" customHeight="1">
      <c r="A385" s="39" t="s">
        <v>524</v>
      </c>
      <c r="B385" s="41" t="s">
        <v>1533</v>
      </c>
      <c r="C385" s="21"/>
      <c r="D385" s="12"/>
      <c r="E385" s="13"/>
      <c r="F385" s="12"/>
      <c r="G385" s="12"/>
      <c r="H385" s="512"/>
      <c r="I385" s="512"/>
    </row>
    <row r="386" spans="1:9" ht="31.15" hidden="1" customHeight="1">
      <c r="A386" s="39" t="s">
        <v>522</v>
      </c>
      <c r="B386" s="41" t="s">
        <v>521</v>
      </c>
      <c r="C386" s="21"/>
      <c r="D386" s="12"/>
      <c r="E386" s="13"/>
      <c r="F386" s="12"/>
      <c r="G386" s="12"/>
      <c r="H386" s="512"/>
      <c r="I386" s="512"/>
    </row>
    <row r="387" spans="1:9" ht="31.5" hidden="1">
      <c r="A387" s="39" t="s">
        <v>520</v>
      </c>
      <c r="B387" s="533" t="s">
        <v>1527</v>
      </c>
      <c r="C387" s="534"/>
      <c r="D387" s="535"/>
      <c r="E387" s="536"/>
      <c r="F387" s="535"/>
      <c r="G387" s="535"/>
      <c r="H387" s="512"/>
      <c r="I387" s="512"/>
    </row>
    <row r="388" spans="1:9" ht="15.4" hidden="1" customHeight="1">
      <c r="A388" s="39" t="s">
        <v>518</v>
      </c>
      <c r="B388" s="41" t="s">
        <v>1526</v>
      </c>
      <c r="C388" s="21"/>
      <c r="D388" s="12"/>
      <c r="E388" s="13"/>
      <c r="F388" s="12"/>
      <c r="G388" s="12"/>
      <c r="H388" s="512"/>
      <c r="I388" s="512"/>
    </row>
    <row r="389" spans="1:9" ht="31.15" hidden="1" customHeight="1">
      <c r="A389" s="39" t="s">
        <v>516</v>
      </c>
      <c r="B389" s="41" t="s">
        <v>1524</v>
      </c>
      <c r="C389" s="21"/>
      <c r="D389" s="12"/>
      <c r="E389" s="13"/>
      <c r="F389" s="12"/>
      <c r="G389" s="12"/>
      <c r="H389" s="512"/>
      <c r="I389" s="512"/>
    </row>
    <row r="390" spans="1:9" ht="31.15" hidden="1" customHeight="1">
      <c r="A390" s="39" t="s">
        <v>514</v>
      </c>
      <c r="B390" s="41" t="s">
        <v>513</v>
      </c>
      <c r="C390" s="21"/>
      <c r="D390" s="12"/>
      <c r="E390" s="13"/>
      <c r="F390" s="12"/>
      <c r="G390" s="12"/>
      <c r="H390" s="512"/>
      <c r="I390" s="512"/>
    </row>
    <row r="391" spans="1:9" ht="31.15" hidden="1" customHeight="1">
      <c r="A391" s="39" t="s">
        <v>512</v>
      </c>
      <c r="B391" s="41" t="s">
        <v>1523</v>
      </c>
      <c r="C391" s="21"/>
      <c r="D391" s="12"/>
      <c r="E391" s="13"/>
      <c r="F391" s="12"/>
      <c r="G391" s="12"/>
      <c r="H391" s="512"/>
      <c r="I391" s="512"/>
    </row>
    <row r="392" spans="1:9" ht="31.15" hidden="1" customHeight="1">
      <c r="A392" s="39" t="s">
        <v>510</v>
      </c>
      <c r="B392" s="41" t="s">
        <v>509</v>
      </c>
      <c r="C392" s="21"/>
      <c r="D392" s="12"/>
      <c r="E392" s="13"/>
      <c r="F392" s="12"/>
      <c r="G392" s="12"/>
      <c r="H392" s="512"/>
      <c r="I392" s="512"/>
    </row>
    <row r="393" spans="1:9" ht="47.25" hidden="1">
      <c r="A393" s="39" t="s">
        <v>508</v>
      </c>
      <c r="B393" s="533" t="s">
        <v>507</v>
      </c>
      <c r="C393" s="534"/>
      <c r="D393" s="535"/>
      <c r="E393" s="536"/>
      <c r="F393" s="535"/>
      <c r="G393" s="535"/>
      <c r="H393" s="512"/>
      <c r="I393" s="512"/>
    </row>
    <row r="394" spans="1:9" ht="15.4" hidden="1" customHeight="1">
      <c r="A394" s="39" t="s">
        <v>506</v>
      </c>
      <c r="B394" s="41" t="s">
        <v>505</v>
      </c>
      <c r="C394" s="21"/>
      <c r="D394" s="12"/>
      <c r="E394" s="13"/>
      <c r="F394" s="12"/>
      <c r="G394" s="12"/>
      <c r="H394" s="512"/>
      <c r="I394" s="512"/>
    </row>
    <row r="395" spans="1:9" ht="28.9" hidden="1" customHeight="1">
      <c r="A395" s="39" t="s">
        <v>479</v>
      </c>
      <c r="B395" s="16" t="s">
        <v>478</v>
      </c>
      <c r="C395" s="21"/>
      <c r="D395" s="12"/>
      <c r="E395" s="13"/>
      <c r="F395" s="12"/>
      <c r="G395" s="12"/>
      <c r="H395" s="512"/>
      <c r="I395" s="512"/>
    </row>
    <row r="396" spans="1:9" ht="31.15" hidden="1" customHeight="1">
      <c r="A396" s="39" t="s">
        <v>477</v>
      </c>
      <c r="B396" s="41" t="s">
        <v>476</v>
      </c>
      <c r="C396" s="21"/>
      <c r="D396" s="12"/>
      <c r="E396" s="13"/>
      <c r="F396" s="12"/>
      <c r="G396" s="12"/>
      <c r="H396" s="512"/>
      <c r="I396" s="512"/>
    </row>
    <row r="397" spans="1:9" ht="31.15" hidden="1" customHeight="1">
      <c r="A397" s="39" t="s">
        <v>475</v>
      </c>
      <c r="B397" s="41" t="s">
        <v>474</v>
      </c>
      <c r="C397" s="21"/>
      <c r="D397" s="12"/>
      <c r="E397" s="13"/>
      <c r="F397" s="12"/>
      <c r="G397" s="12"/>
      <c r="H397" s="512"/>
      <c r="I397" s="512"/>
    </row>
    <row r="398" spans="1:9" ht="31.15" hidden="1" customHeight="1">
      <c r="A398" s="39" t="s">
        <v>473</v>
      </c>
      <c r="B398" s="41" t="s">
        <v>472</v>
      </c>
      <c r="C398" s="21"/>
      <c r="D398" s="12"/>
      <c r="E398" s="13"/>
      <c r="F398" s="12"/>
      <c r="G398" s="12"/>
      <c r="H398" s="512"/>
      <c r="I398" s="512"/>
    </row>
    <row r="399" spans="1:9" ht="31.15" hidden="1" customHeight="1">
      <c r="A399" s="39" t="s">
        <v>471</v>
      </c>
      <c r="B399" s="41" t="s">
        <v>470</v>
      </c>
      <c r="C399" s="21"/>
      <c r="D399" s="12"/>
      <c r="E399" s="13"/>
      <c r="F399" s="12"/>
      <c r="G399" s="12"/>
      <c r="H399" s="512"/>
      <c r="I399" s="512"/>
    </row>
    <row r="400" spans="1:9" ht="31.15" hidden="1" customHeight="1">
      <c r="A400" s="39" t="s">
        <v>468</v>
      </c>
      <c r="B400" s="41" t="s">
        <v>467</v>
      </c>
      <c r="C400" s="21"/>
      <c r="D400" s="12"/>
      <c r="E400" s="13"/>
      <c r="F400" s="12"/>
      <c r="G400" s="12"/>
      <c r="H400" s="512"/>
      <c r="I400" s="512"/>
    </row>
    <row r="401" spans="1:9" ht="47.25" hidden="1">
      <c r="A401" s="39" t="s">
        <v>464</v>
      </c>
      <c r="B401" s="533" t="s">
        <v>1521</v>
      </c>
      <c r="C401" s="534"/>
      <c r="D401" s="535"/>
      <c r="E401" s="536"/>
      <c r="F401" s="535"/>
      <c r="G401" s="535"/>
      <c r="H401" s="512"/>
      <c r="I401" s="512"/>
    </row>
    <row r="402" spans="1:9" ht="15.4" hidden="1" customHeight="1">
      <c r="A402" s="39" t="s">
        <v>462</v>
      </c>
      <c r="B402" s="41" t="s">
        <v>461</v>
      </c>
      <c r="C402" s="21"/>
      <c r="D402" s="12"/>
      <c r="E402" s="13"/>
      <c r="F402" s="12"/>
      <c r="G402" s="12"/>
      <c r="H402" s="512"/>
      <c r="I402" s="512"/>
    </row>
    <row r="403" spans="1:9" ht="31.15" hidden="1" customHeight="1">
      <c r="A403" s="39" t="s">
        <v>460</v>
      </c>
      <c r="B403" s="41" t="s">
        <v>1520</v>
      </c>
      <c r="C403" s="21"/>
      <c r="D403" s="12"/>
      <c r="E403" s="13"/>
      <c r="F403" s="12"/>
      <c r="G403" s="12"/>
      <c r="H403" s="512"/>
      <c r="I403" s="512"/>
    </row>
    <row r="404" spans="1:9" ht="31.15" hidden="1" customHeight="1">
      <c r="A404" s="39" t="s">
        <v>458</v>
      </c>
      <c r="B404" s="41" t="s">
        <v>1519</v>
      </c>
      <c r="C404" s="21"/>
      <c r="D404" s="12"/>
      <c r="E404" s="13"/>
      <c r="F404" s="12"/>
      <c r="G404" s="12"/>
      <c r="H404" s="512"/>
      <c r="I404" s="512"/>
    </row>
    <row r="405" spans="1:9" ht="31.15" hidden="1" customHeight="1">
      <c r="A405" s="39" t="s">
        <v>456</v>
      </c>
      <c r="B405" s="41" t="s">
        <v>1518</v>
      </c>
      <c r="C405" s="21"/>
      <c r="D405" s="12"/>
      <c r="E405" s="13"/>
      <c r="F405" s="12"/>
      <c r="G405" s="12"/>
      <c r="H405" s="512"/>
      <c r="I405" s="512"/>
    </row>
    <row r="406" spans="1:9" ht="31.15" hidden="1" customHeight="1">
      <c r="A406" s="39" t="s">
        <v>454</v>
      </c>
      <c r="B406" s="41" t="s">
        <v>1517</v>
      </c>
      <c r="C406" s="21"/>
      <c r="D406" s="12"/>
      <c r="E406" s="13"/>
      <c r="F406" s="12"/>
      <c r="G406" s="12"/>
      <c r="H406" s="512"/>
      <c r="I406" s="512"/>
    </row>
    <row r="407" spans="1:9" ht="31.15" hidden="1" customHeight="1">
      <c r="A407" s="39" t="s">
        <v>452</v>
      </c>
      <c r="B407" s="41" t="s">
        <v>1516</v>
      </c>
      <c r="C407" s="21"/>
      <c r="D407" s="12"/>
      <c r="E407" s="13"/>
      <c r="F407" s="12"/>
      <c r="G407" s="12"/>
      <c r="H407" s="512"/>
      <c r="I407" s="512"/>
    </row>
    <row r="408" spans="1:9" ht="47.25" hidden="1">
      <c r="A408" s="39" t="s">
        <v>450</v>
      </c>
      <c r="B408" s="533" t="s">
        <v>1515</v>
      </c>
      <c r="C408" s="534"/>
      <c r="D408" s="535"/>
      <c r="E408" s="536"/>
      <c r="F408" s="535"/>
      <c r="G408" s="535"/>
      <c r="H408" s="512"/>
      <c r="I408" s="512"/>
    </row>
    <row r="409" spans="1:9" ht="15.4" hidden="1" customHeight="1">
      <c r="A409" s="39" t="s">
        <v>448</v>
      </c>
      <c r="B409" s="41" t="s">
        <v>1514</v>
      </c>
      <c r="C409" s="21"/>
      <c r="D409" s="12"/>
      <c r="E409" s="13"/>
      <c r="F409" s="12"/>
      <c r="G409" s="12"/>
      <c r="H409" s="512"/>
      <c r="I409" s="512"/>
    </row>
    <row r="410" spans="1:9" ht="15.4" hidden="1" customHeight="1">
      <c r="A410" s="39" t="s">
        <v>436</v>
      </c>
      <c r="B410" s="41" t="s">
        <v>1513</v>
      </c>
      <c r="C410" s="21"/>
      <c r="D410" s="12"/>
      <c r="E410" s="13"/>
      <c r="F410" s="12"/>
      <c r="G410" s="12"/>
      <c r="H410" s="512"/>
      <c r="I410" s="512"/>
    </row>
    <row r="411" spans="1:9" ht="15.4" hidden="1" customHeight="1">
      <c r="A411" s="39" t="s">
        <v>427</v>
      </c>
      <c r="B411" s="41" t="s">
        <v>1512</v>
      </c>
      <c r="C411" s="21"/>
      <c r="D411" s="12"/>
      <c r="E411" s="13"/>
      <c r="F411" s="12"/>
      <c r="G411" s="12"/>
      <c r="H411" s="512"/>
      <c r="I411" s="512"/>
    </row>
    <row r="412" spans="1:9" ht="15.4" hidden="1" customHeight="1">
      <c r="A412" s="39" t="s">
        <v>418</v>
      </c>
      <c r="B412" s="41" t="s">
        <v>1511</v>
      </c>
      <c r="C412" s="21"/>
      <c r="D412" s="12"/>
      <c r="E412" s="13"/>
      <c r="F412" s="12"/>
      <c r="G412" s="12"/>
      <c r="H412" s="512"/>
      <c r="I412" s="512"/>
    </row>
    <row r="413" spans="1:9" ht="18" hidden="1" customHeight="1">
      <c r="A413" s="547"/>
      <c r="B413" s="1027" t="s">
        <v>4878</v>
      </c>
      <c r="C413" s="1028"/>
      <c r="D413" s="1028"/>
      <c r="E413" s="1028"/>
      <c r="F413" s="1028"/>
      <c r="G413" s="1029"/>
      <c r="H413" s="512"/>
      <c r="I413" s="512"/>
    </row>
    <row r="414" spans="1:9" ht="47.25" hidden="1">
      <c r="A414" s="39" t="s">
        <v>412</v>
      </c>
      <c r="B414" s="533" t="s">
        <v>1510</v>
      </c>
      <c r="C414" s="534"/>
      <c r="D414" s="535"/>
      <c r="E414" s="536"/>
      <c r="F414" s="535"/>
      <c r="G414" s="535"/>
      <c r="H414" s="512"/>
      <c r="I414" s="512"/>
    </row>
    <row r="415" spans="1:9" ht="31.15" hidden="1" customHeight="1">
      <c r="A415" s="39" t="s">
        <v>410</v>
      </c>
      <c r="B415" s="41" t="s">
        <v>1322</v>
      </c>
      <c r="C415" s="21"/>
      <c r="D415" s="12"/>
      <c r="E415" s="13"/>
      <c r="F415" s="12"/>
      <c r="G415" s="12"/>
      <c r="H415" s="512"/>
      <c r="I415" s="512"/>
    </row>
    <row r="416" spans="1:9" ht="31.15" hidden="1" customHeight="1">
      <c r="A416" s="39" t="s">
        <v>402</v>
      </c>
      <c r="B416" s="41" t="s">
        <v>1318</v>
      </c>
      <c r="C416" s="21"/>
      <c r="D416" s="12"/>
      <c r="E416" s="13"/>
      <c r="F416" s="12"/>
      <c r="G416" s="12"/>
      <c r="H416" s="512"/>
      <c r="I416" s="512"/>
    </row>
    <row r="417" spans="1:9" ht="31.15" hidden="1" customHeight="1">
      <c r="A417" s="39" t="s">
        <v>388</v>
      </c>
      <c r="B417" s="41" t="s">
        <v>1315</v>
      </c>
      <c r="C417" s="21"/>
      <c r="D417" s="12"/>
      <c r="E417" s="13"/>
      <c r="F417" s="12"/>
      <c r="G417" s="12"/>
      <c r="H417" s="512"/>
      <c r="I417" s="512"/>
    </row>
    <row r="418" spans="1:9" ht="31.15" hidden="1" customHeight="1">
      <c r="A418" s="39" t="s">
        <v>373</v>
      </c>
      <c r="B418" s="41" t="s">
        <v>1312</v>
      </c>
      <c r="C418" s="21"/>
      <c r="D418" s="12"/>
      <c r="E418" s="13"/>
      <c r="F418" s="12"/>
      <c r="G418" s="12"/>
      <c r="H418" s="512"/>
      <c r="I418" s="512"/>
    </row>
    <row r="419" spans="1:9" ht="31.15" hidden="1" customHeight="1">
      <c r="A419" s="39" t="s">
        <v>362</v>
      </c>
      <c r="B419" s="41" t="s">
        <v>1509</v>
      </c>
      <c r="C419" s="21"/>
      <c r="D419" s="12"/>
      <c r="E419" s="13"/>
      <c r="F419" s="12"/>
      <c r="G419" s="12"/>
      <c r="H419" s="512"/>
      <c r="I419" s="512"/>
    </row>
    <row r="420" spans="1:9" ht="31.15" hidden="1" customHeight="1">
      <c r="A420" s="39" t="s">
        <v>360</v>
      </c>
      <c r="B420" s="41" t="s">
        <v>1299</v>
      </c>
      <c r="C420" s="21"/>
      <c r="D420" s="12"/>
      <c r="E420" s="13"/>
      <c r="F420" s="12"/>
      <c r="G420" s="12"/>
      <c r="H420" s="512"/>
      <c r="I420" s="512"/>
    </row>
    <row r="421" spans="1:9" ht="31.15" hidden="1" customHeight="1">
      <c r="A421" s="39" t="s">
        <v>357</v>
      </c>
      <c r="B421" s="41" t="s">
        <v>1296</v>
      </c>
      <c r="C421" s="21"/>
      <c r="D421" s="12"/>
      <c r="E421" s="13"/>
      <c r="F421" s="12"/>
      <c r="G421" s="12"/>
      <c r="H421" s="512"/>
      <c r="I421" s="512"/>
    </row>
    <row r="422" spans="1:9" ht="46.9" hidden="1" customHeight="1">
      <c r="A422" s="39" t="s">
        <v>354</v>
      </c>
      <c r="B422" s="41" t="s">
        <v>1508</v>
      </c>
      <c r="C422" s="21"/>
      <c r="D422" s="12"/>
      <c r="E422" s="13"/>
      <c r="F422" s="12"/>
      <c r="G422" s="12"/>
      <c r="H422" s="512"/>
      <c r="I422" s="512"/>
    </row>
    <row r="423" spans="1:9" ht="31.15" hidden="1" customHeight="1">
      <c r="A423" s="39" t="s">
        <v>347</v>
      </c>
      <c r="B423" s="41" t="s">
        <v>1507</v>
      </c>
      <c r="C423" s="21"/>
      <c r="D423" s="12"/>
      <c r="E423" s="13"/>
      <c r="F423" s="12"/>
      <c r="G423" s="12"/>
      <c r="H423" s="512"/>
      <c r="I423" s="512"/>
    </row>
    <row r="424" spans="1:9" ht="31.15" hidden="1" customHeight="1">
      <c r="A424" s="39" t="s">
        <v>344</v>
      </c>
      <c r="B424" s="41" t="s">
        <v>1506</v>
      </c>
      <c r="C424" s="21"/>
      <c r="D424" s="12"/>
      <c r="E424" s="13"/>
      <c r="F424" s="12"/>
      <c r="G424" s="12"/>
      <c r="H424" s="512"/>
      <c r="I424" s="512"/>
    </row>
    <row r="425" spans="1:9" ht="21" customHeight="1">
      <c r="A425" s="532"/>
      <c r="B425" s="1027" t="s">
        <v>340</v>
      </c>
      <c r="C425" s="1028"/>
      <c r="D425" s="1028"/>
      <c r="E425" s="1028"/>
      <c r="F425" s="1028"/>
      <c r="G425" s="1029"/>
      <c r="H425" s="531">
        <f>H426+H434+H443+H448+H456+H467</f>
        <v>88</v>
      </c>
      <c r="I425" s="531">
        <f>I426+I434+I443+I448+I456+I467</f>
        <v>88</v>
      </c>
    </row>
    <row r="426" spans="1:9" ht="18.75">
      <c r="A426" s="537" t="s">
        <v>339</v>
      </c>
      <c r="B426" s="952" t="s">
        <v>1505</v>
      </c>
      <c r="C426" s="953"/>
      <c r="D426" s="953"/>
      <c r="E426" s="953"/>
      <c r="F426" s="953"/>
      <c r="G426" s="954"/>
      <c r="H426" s="531">
        <f>SUM(D430:D432)</f>
        <v>6</v>
      </c>
      <c r="I426" s="531">
        <f>COUNT(D430:D433)*2</f>
        <v>6</v>
      </c>
    </row>
    <row r="427" spans="1:9" ht="15.4" hidden="1" customHeight="1">
      <c r="A427" s="548" t="s">
        <v>337</v>
      </c>
      <c r="B427" s="41" t="s">
        <v>1504</v>
      </c>
      <c r="C427" s="21"/>
      <c r="D427" s="12"/>
      <c r="E427" s="13"/>
      <c r="F427" s="12"/>
      <c r="G427" s="12"/>
      <c r="H427" s="512"/>
      <c r="I427" s="512"/>
    </row>
    <row r="428" spans="1:9" ht="31.15" hidden="1" customHeight="1">
      <c r="A428" s="548" t="s">
        <v>335</v>
      </c>
      <c r="B428" s="41" t="s">
        <v>1503</v>
      </c>
      <c r="C428" s="21"/>
      <c r="D428" s="12"/>
      <c r="E428" s="13"/>
      <c r="F428" s="12"/>
      <c r="G428" s="12"/>
      <c r="H428" s="512"/>
      <c r="I428" s="512"/>
    </row>
    <row r="429" spans="1:9" ht="15.4" hidden="1" customHeight="1">
      <c r="A429" s="548" t="s">
        <v>333</v>
      </c>
      <c r="B429" s="41" t="s">
        <v>1500</v>
      </c>
      <c r="C429" s="21"/>
      <c r="D429" s="12"/>
      <c r="E429" s="13"/>
      <c r="F429" s="12"/>
      <c r="G429" s="12"/>
      <c r="H429" s="512"/>
      <c r="I429" s="512"/>
    </row>
    <row r="430" spans="1:9" ht="31.15" customHeight="1">
      <c r="A430" s="119" t="s">
        <v>331</v>
      </c>
      <c r="B430" s="41" t="s">
        <v>1499</v>
      </c>
      <c r="C430" s="22" t="s">
        <v>329</v>
      </c>
      <c r="D430" s="15">
        <v>2</v>
      </c>
      <c r="E430" s="13" t="s">
        <v>106</v>
      </c>
      <c r="F430" s="29" t="s">
        <v>328</v>
      </c>
      <c r="G430" s="14"/>
    </row>
    <row r="431" spans="1:9" ht="28.9" customHeight="1">
      <c r="A431" s="119"/>
      <c r="B431" s="41"/>
      <c r="C431" s="22" t="s">
        <v>327</v>
      </c>
      <c r="D431" s="15">
        <v>2</v>
      </c>
      <c r="E431" s="13" t="s">
        <v>106</v>
      </c>
      <c r="F431" s="13"/>
      <c r="G431" s="14"/>
    </row>
    <row r="432" spans="1:9" ht="57.4" customHeight="1">
      <c r="A432" s="119" t="s">
        <v>326</v>
      </c>
      <c r="B432" s="41" t="s">
        <v>1498</v>
      </c>
      <c r="C432" s="56" t="s">
        <v>324</v>
      </c>
      <c r="D432" s="15">
        <v>2</v>
      </c>
      <c r="E432" s="13" t="s">
        <v>106</v>
      </c>
      <c r="F432" s="16" t="s">
        <v>323</v>
      </c>
      <c r="G432" s="14"/>
    </row>
    <row r="433" spans="1:9" ht="15.4" hidden="1" customHeight="1">
      <c r="A433" s="548" t="s">
        <v>322</v>
      </c>
      <c r="B433" s="41" t="s">
        <v>1497</v>
      </c>
      <c r="C433" s="21"/>
      <c r="D433" s="12"/>
      <c r="E433" s="13"/>
      <c r="F433" s="12"/>
      <c r="G433" s="12"/>
      <c r="H433" s="512"/>
      <c r="I433" s="512"/>
    </row>
    <row r="434" spans="1:9" ht="18.75">
      <c r="A434" s="119" t="s">
        <v>319</v>
      </c>
      <c r="B434" s="952" t="s">
        <v>1496</v>
      </c>
      <c r="C434" s="953"/>
      <c r="D434" s="953"/>
      <c r="E434" s="953"/>
      <c r="F434" s="953"/>
      <c r="G434" s="954"/>
      <c r="H434" s="531">
        <f>SUM(D435:D441)</f>
        <v>14</v>
      </c>
      <c r="I434" s="531">
        <f>COUNT(D435:D441)*2</f>
        <v>14</v>
      </c>
    </row>
    <row r="435" spans="1:9" ht="57.4" customHeight="1">
      <c r="A435" s="119" t="s">
        <v>317</v>
      </c>
      <c r="B435" s="41" t="s">
        <v>316</v>
      </c>
      <c r="C435" s="22" t="s">
        <v>315</v>
      </c>
      <c r="D435" s="15">
        <v>2</v>
      </c>
      <c r="E435" s="13" t="s">
        <v>156</v>
      </c>
      <c r="F435" s="21" t="s">
        <v>314</v>
      </c>
      <c r="G435" s="14"/>
    </row>
    <row r="436" spans="1:9" ht="57.4" customHeight="1">
      <c r="A436" s="119"/>
      <c r="B436" s="41"/>
      <c r="C436" s="22" t="s">
        <v>313</v>
      </c>
      <c r="D436" s="15">
        <v>2</v>
      </c>
      <c r="E436" s="13" t="s">
        <v>223</v>
      </c>
      <c r="F436" s="21" t="s">
        <v>312</v>
      </c>
      <c r="G436" s="14"/>
    </row>
    <row r="437" spans="1:9" ht="72" customHeight="1">
      <c r="A437" s="119"/>
      <c r="B437" s="41"/>
      <c r="C437" s="22" t="s">
        <v>311</v>
      </c>
      <c r="D437" s="15">
        <v>2</v>
      </c>
      <c r="E437" s="13" t="s">
        <v>223</v>
      </c>
      <c r="F437" s="21" t="s">
        <v>310</v>
      </c>
      <c r="G437" s="14"/>
    </row>
    <row r="438" spans="1:9" ht="57.4" customHeight="1">
      <c r="A438" s="119"/>
      <c r="B438" s="41"/>
      <c r="C438" s="22" t="s">
        <v>309</v>
      </c>
      <c r="D438" s="15">
        <v>2</v>
      </c>
      <c r="E438" s="13" t="s">
        <v>223</v>
      </c>
      <c r="F438" s="21" t="s">
        <v>308</v>
      </c>
      <c r="G438" s="14"/>
    </row>
    <row r="439" spans="1:9" ht="72" customHeight="1">
      <c r="A439" s="119"/>
      <c r="B439" s="41"/>
      <c r="C439" s="22" t="s">
        <v>307</v>
      </c>
      <c r="D439" s="15">
        <v>2</v>
      </c>
      <c r="E439" s="13" t="s">
        <v>156</v>
      </c>
      <c r="F439" s="21" t="s">
        <v>306</v>
      </c>
      <c r="G439" s="14"/>
    </row>
    <row r="440" spans="1:9" ht="31.15" customHeight="1">
      <c r="A440" s="119" t="s">
        <v>305</v>
      </c>
      <c r="B440" s="41" t="s">
        <v>1493</v>
      </c>
      <c r="C440" s="22" t="s">
        <v>303</v>
      </c>
      <c r="D440" s="15">
        <v>2</v>
      </c>
      <c r="E440" s="13" t="s">
        <v>110</v>
      </c>
      <c r="F440" s="21" t="s">
        <v>302</v>
      </c>
      <c r="G440" s="14"/>
    </row>
    <row r="441" spans="1:9" ht="15.4" customHeight="1">
      <c r="A441" s="119"/>
      <c r="B441" s="41"/>
      <c r="C441" s="22" t="s">
        <v>301</v>
      </c>
      <c r="D441" s="15">
        <v>2</v>
      </c>
      <c r="E441" s="13" t="s">
        <v>118</v>
      </c>
      <c r="F441" s="13"/>
      <c r="G441" s="14"/>
    </row>
    <row r="442" spans="1:9" ht="31.15" hidden="1" customHeight="1">
      <c r="A442" s="548" t="s">
        <v>300</v>
      </c>
      <c r="B442" s="41" t="s">
        <v>1492</v>
      </c>
      <c r="C442" s="250"/>
      <c r="D442" s="12"/>
      <c r="E442" s="13"/>
      <c r="F442" s="12"/>
      <c r="G442" s="12"/>
      <c r="H442" s="512"/>
      <c r="I442" s="512"/>
    </row>
    <row r="443" spans="1:9" ht="18.75">
      <c r="A443" s="119" t="s">
        <v>295</v>
      </c>
      <c r="B443" s="952" t="s">
        <v>1489</v>
      </c>
      <c r="C443" s="953"/>
      <c r="D443" s="953"/>
      <c r="E443" s="953"/>
      <c r="F443" s="953"/>
      <c r="G443" s="954"/>
      <c r="H443" s="531">
        <f>SUM(D444:D447)</f>
        <v>8</v>
      </c>
      <c r="I443" s="531">
        <f>COUNT(D444:D447)*2</f>
        <v>8</v>
      </c>
    </row>
    <row r="444" spans="1:9" ht="31.5">
      <c r="A444" s="119" t="s">
        <v>293</v>
      </c>
      <c r="B444" s="41" t="s">
        <v>1488</v>
      </c>
      <c r="C444" s="16" t="s">
        <v>291</v>
      </c>
      <c r="D444" s="15">
        <v>2</v>
      </c>
      <c r="E444" s="13" t="s">
        <v>223</v>
      </c>
      <c r="F444" s="12"/>
      <c r="G444" s="14"/>
    </row>
    <row r="445" spans="1:9" ht="15.75">
      <c r="A445" s="119"/>
      <c r="B445" s="41"/>
      <c r="C445" s="16" t="s">
        <v>290</v>
      </c>
      <c r="D445" s="15">
        <v>2</v>
      </c>
      <c r="E445" s="13" t="s">
        <v>223</v>
      </c>
      <c r="F445" s="12"/>
      <c r="G445" s="14"/>
    </row>
    <row r="446" spans="1:9" ht="31.5">
      <c r="A446" s="119" t="s">
        <v>289</v>
      </c>
      <c r="B446" s="41" t="s">
        <v>1484</v>
      </c>
      <c r="C446" s="16" t="s">
        <v>287</v>
      </c>
      <c r="D446" s="15">
        <v>2</v>
      </c>
      <c r="E446" s="13" t="s">
        <v>223</v>
      </c>
      <c r="F446" s="12"/>
      <c r="G446" s="14"/>
    </row>
    <row r="447" spans="1:9" ht="30">
      <c r="A447" s="119"/>
      <c r="B447" s="41"/>
      <c r="C447" s="16" t="s">
        <v>4879</v>
      </c>
      <c r="D447" s="15">
        <v>2</v>
      </c>
      <c r="E447" s="13" t="s">
        <v>223</v>
      </c>
      <c r="F447" s="12"/>
      <c r="G447" s="14"/>
    </row>
    <row r="448" spans="1:9" ht="18.75">
      <c r="A448" s="119" t="s">
        <v>285</v>
      </c>
      <c r="B448" s="952" t="s">
        <v>1483</v>
      </c>
      <c r="C448" s="953"/>
      <c r="D448" s="953"/>
      <c r="E448" s="953"/>
      <c r="F448" s="953"/>
      <c r="G448" s="954"/>
      <c r="H448" s="531">
        <f>SUM(D449:D455)</f>
        <v>14</v>
      </c>
      <c r="I448" s="531">
        <f>COUNT(D449:D455)*2</f>
        <v>14</v>
      </c>
    </row>
    <row r="449" spans="1:9" ht="45">
      <c r="A449" s="119" t="s">
        <v>283</v>
      </c>
      <c r="B449" s="16" t="s">
        <v>1482</v>
      </c>
      <c r="C449" s="102" t="s">
        <v>4880</v>
      </c>
      <c r="D449" s="15">
        <v>2</v>
      </c>
      <c r="E449" s="13" t="s">
        <v>110</v>
      </c>
      <c r="F449" s="12"/>
      <c r="G449" s="14"/>
    </row>
    <row r="450" spans="1:9" ht="30">
      <c r="A450" s="119"/>
      <c r="B450" s="16"/>
      <c r="C450" s="102" t="s">
        <v>4881</v>
      </c>
      <c r="D450" s="15">
        <v>2</v>
      </c>
      <c r="E450" s="13" t="s">
        <v>110</v>
      </c>
      <c r="F450" s="12"/>
      <c r="G450" s="14"/>
    </row>
    <row r="451" spans="1:9" ht="30">
      <c r="A451" s="119"/>
      <c r="B451" s="16"/>
      <c r="C451" s="16" t="s">
        <v>277</v>
      </c>
      <c r="D451" s="15">
        <v>2</v>
      </c>
      <c r="E451" s="13" t="s">
        <v>110</v>
      </c>
      <c r="F451" s="24" t="s">
        <v>276</v>
      </c>
      <c r="G451" s="14"/>
    </row>
    <row r="452" spans="1:9" ht="60">
      <c r="A452" s="119"/>
      <c r="B452" s="16"/>
      <c r="C452" s="16" t="s">
        <v>275</v>
      </c>
      <c r="D452" s="15">
        <v>2</v>
      </c>
      <c r="E452" s="13" t="s">
        <v>110</v>
      </c>
      <c r="F452" s="29" t="s">
        <v>274</v>
      </c>
      <c r="G452" s="14"/>
    </row>
    <row r="453" spans="1:9" ht="30">
      <c r="A453" s="119"/>
      <c r="B453" s="16"/>
      <c r="C453" s="53" t="s">
        <v>271</v>
      </c>
      <c r="D453" s="15">
        <v>2</v>
      </c>
      <c r="E453" s="13" t="s">
        <v>110</v>
      </c>
      <c r="F453" s="21"/>
      <c r="G453" s="14"/>
    </row>
    <row r="454" spans="1:9" ht="30">
      <c r="A454" s="119"/>
      <c r="B454" s="16"/>
      <c r="C454" s="16" t="s">
        <v>4882</v>
      </c>
      <c r="D454" s="15">
        <v>2</v>
      </c>
      <c r="E454" s="13" t="s">
        <v>110</v>
      </c>
      <c r="F454" s="12"/>
      <c r="G454" s="14"/>
    </row>
    <row r="455" spans="1:9" ht="45">
      <c r="A455" s="119" t="s">
        <v>270</v>
      </c>
      <c r="B455" s="16" t="s">
        <v>1481</v>
      </c>
      <c r="C455" s="16" t="s">
        <v>4883</v>
      </c>
      <c r="D455" s="15">
        <v>2</v>
      </c>
      <c r="E455" s="13" t="s">
        <v>110</v>
      </c>
      <c r="F455" s="12"/>
      <c r="G455" s="14"/>
    </row>
    <row r="456" spans="1:9" ht="18.75">
      <c r="A456" s="549" t="s">
        <v>263</v>
      </c>
      <c r="B456" s="1010" t="s">
        <v>262</v>
      </c>
      <c r="C456" s="1011"/>
      <c r="D456" s="1011"/>
      <c r="E456" s="1011"/>
      <c r="F456" s="1011"/>
      <c r="G456" s="1012"/>
      <c r="H456" s="531">
        <f>SUM(D457:D464)</f>
        <v>16</v>
      </c>
      <c r="I456" s="531">
        <f>COUNT(D457:D464)*2</f>
        <v>16</v>
      </c>
    </row>
    <row r="457" spans="1:9" ht="45">
      <c r="A457" s="119" t="s">
        <v>261</v>
      </c>
      <c r="B457" s="16" t="s">
        <v>260</v>
      </c>
      <c r="C457" s="16" t="s">
        <v>259</v>
      </c>
      <c r="D457" s="15">
        <v>2</v>
      </c>
      <c r="E457" s="13" t="s">
        <v>156</v>
      </c>
      <c r="F457" s="12"/>
      <c r="G457" s="14"/>
    </row>
    <row r="458" spans="1:9" ht="45">
      <c r="A458" s="119" t="s">
        <v>255</v>
      </c>
      <c r="B458" s="16" t="s">
        <v>1474</v>
      </c>
      <c r="C458" s="22" t="s">
        <v>253</v>
      </c>
      <c r="D458" s="15">
        <v>2</v>
      </c>
      <c r="E458" s="13" t="s">
        <v>223</v>
      </c>
      <c r="F458" s="29" t="s">
        <v>1473</v>
      </c>
      <c r="G458" s="14"/>
    </row>
    <row r="459" spans="1:9" ht="45">
      <c r="A459" s="119"/>
      <c r="B459" s="16"/>
      <c r="C459" s="22" t="s">
        <v>251</v>
      </c>
      <c r="D459" s="15">
        <v>2</v>
      </c>
      <c r="E459" s="13" t="s">
        <v>223</v>
      </c>
      <c r="F459" s="29" t="s">
        <v>250</v>
      </c>
      <c r="G459" s="14"/>
    </row>
    <row r="460" spans="1:9" ht="45">
      <c r="A460" s="119" t="s">
        <v>249</v>
      </c>
      <c r="B460" s="16" t="s">
        <v>1472</v>
      </c>
      <c r="C460" s="22" t="s">
        <v>247</v>
      </c>
      <c r="D460" s="15">
        <v>2</v>
      </c>
      <c r="E460" s="13" t="s">
        <v>106</v>
      </c>
      <c r="F460" s="13"/>
      <c r="G460" s="14"/>
    </row>
    <row r="461" spans="1:9" ht="30">
      <c r="A461" s="119"/>
      <c r="B461" s="16"/>
      <c r="C461" s="22" t="s">
        <v>246</v>
      </c>
      <c r="D461" s="15">
        <v>2</v>
      </c>
      <c r="E461" s="13" t="s">
        <v>106</v>
      </c>
      <c r="F461" s="13"/>
      <c r="G461" s="14"/>
    </row>
    <row r="462" spans="1:9" ht="45">
      <c r="A462" s="119"/>
      <c r="B462" s="16"/>
      <c r="C462" s="16" t="s">
        <v>245</v>
      </c>
      <c r="D462" s="15">
        <v>2</v>
      </c>
      <c r="E462" s="13" t="s">
        <v>106</v>
      </c>
      <c r="F462" s="13"/>
      <c r="G462" s="14"/>
    </row>
    <row r="463" spans="1:9" ht="30">
      <c r="A463" s="119"/>
      <c r="B463" s="16"/>
      <c r="C463" s="22" t="s">
        <v>244</v>
      </c>
      <c r="D463" s="15">
        <v>2</v>
      </c>
      <c r="E463" s="13" t="s">
        <v>223</v>
      </c>
      <c r="F463" s="29" t="s">
        <v>243</v>
      </c>
      <c r="G463" s="14"/>
    </row>
    <row r="464" spans="1:9" ht="60">
      <c r="A464" s="119"/>
      <c r="B464" s="16"/>
      <c r="C464" s="22" t="s">
        <v>242</v>
      </c>
      <c r="D464" s="15">
        <v>2</v>
      </c>
      <c r="E464" s="13" t="s">
        <v>223</v>
      </c>
      <c r="F464" s="29" t="s">
        <v>241</v>
      </c>
      <c r="G464" s="14"/>
    </row>
    <row r="465" spans="1:9" ht="30" hidden="1">
      <c r="A465" s="548" t="s">
        <v>240</v>
      </c>
      <c r="B465" s="16" t="s">
        <v>1468</v>
      </c>
      <c r="C465" s="21"/>
      <c r="D465" s="12"/>
      <c r="E465" s="13"/>
      <c r="F465" s="12"/>
      <c r="G465" s="12"/>
      <c r="H465" s="512"/>
      <c r="I465" s="512"/>
    </row>
    <row r="466" spans="1:9" hidden="1">
      <c r="A466" s="548" t="s">
        <v>238</v>
      </c>
      <c r="B466" s="16" t="s">
        <v>1466</v>
      </c>
      <c r="C466" s="21"/>
      <c r="D466" s="12"/>
      <c r="E466" s="13"/>
      <c r="F466" s="12"/>
      <c r="G466" s="12"/>
      <c r="H466" s="512"/>
      <c r="I466" s="512"/>
    </row>
    <row r="467" spans="1:9" ht="18.75">
      <c r="A467" s="117" t="s">
        <v>236</v>
      </c>
      <c r="B467" s="1010" t="s">
        <v>1465</v>
      </c>
      <c r="C467" s="1011"/>
      <c r="D467" s="1011"/>
      <c r="E467" s="1011"/>
      <c r="F467" s="1011"/>
      <c r="G467" s="1012"/>
      <c r="H467" s="531">
        <f>SUM(D468:D482)</f>
        <v>30</v>
      </c>
      <c r="I467" s="531">
        <f>COUNT(D468:D482)*2</f>
        <v>30</v>
      </c>
    </row>
    <row r="468" spans="1:9" ht="63">
      <c r="A468" s="119" t="s">
        <v>234</v>
      </c>
      <c r="B468" s="41" t="s">
        <v>1464</v>
      </c>
      <c r="C468" s="54" t="s">
        <v>232</v>
      </c>
      <c r="D468" s="680">
        <v>2</v>
      </c>
      <c r="E468" s="130" t="s">
        <v>156</v>
      </c>
      <c r="F468" s="54" t="s">
        <v>5229</v>
      </c>
      <c r="G468" s="14"/>
    </row>
    <row r="469" spans="1:9" ht="30">
      <c r="A469" s="119"/>
      <c r="B469" s="41"/>
      <c r="C469" s="29" t="s">
        <v>5230</v>
      </c>
      <c r="D469" s="680">
        <v>2</v>
      </c>
      <c r="E469" s="130" t="s">
        <v>156</v>
      </c>
      <c r="F469" s="130"/>
      <c r="G469" s="14"/>
    </row>
    <row r="470" spans="1:9" ht="135">
      <c r="A470" s="119"/>
      <c r="B470" s="41"/>
      <c r="C470" s="29" t="s">
        <v>5231</v>
      </c>
      <c r="D470" s="680">
        <v>2</v>
      </c>
      <c r="E470" s="130" t="s">
        <v>223</v>
      </c>
      <c r="F470" s="29" t="s">
        <v>5233</v>
      </c>
      <c r="G470" s="14"/>
    </row>
    <row r="471" spans="1:9" ht="120">
      <c r="A471" s="119"/>
      <c r="B471" s="41"/>
      <c r="C471" s="29" t="s">
        <v>5232</v>
      </c>
      <c r="D471" s="680">
        <v>2</v>
      </c>
      <c r="E471" s="130" t="s">
        <v>156</v>
      </c>
      <c r="F471" s="29" t="s">
        <v>5234</v>
      </c>
      <c r="G471" s="14"/>
    </row>
    <row r="472" spans="1:9" s="578" customFormat="1" ht="45">
      <c r="A472" s="119"/>
      <c r="B472" s="41"/>
      <c r="C472" s="54" t="s">
        <v>230</v>
      </c>
      <c r="D472" s="680">
        <v>2</v>
      </c>
      <c r="E472" s="130" t="s">
        <v>156</v>
      </c>
      <c r="F472" s="54" t="s">
        <v>5235</v>
      </c>
      <c r="G472" s="14"/>
      <c r="H472" s="531"/>
      <c r="I472" s="531"/>
    </row>
    <row r="473" spans="1:9" ht="30">
      <c r="A473" s="119"/>
      <c r="B473" s="41"/>
      <c r="C473" s="22" t="s">
        <v>229</v>
      </c>
      <c r="D473" s="680">
        <v>2</v>
      </c>
      <c r="E473" s="130"/>
      <c r="F473" s="130"/>
      <c r="G473" s="14"/>
    </row>
    <row r="474" spans="1:9" ht="31.5">
      <c r="A474" s="119" t="s">
        <v>228</v>
      </c>
      <c r="B474" s="41" t="s">
        <v>1463</v>
      </c>
      <c r="C474" s="22" t="s">
        <v>226</v>
      </c>
      <c r="D474" s="678">
        <v>2</v>
      </c>
      <c r="E474" s="281" t="s">
        <v>156</v>
      </c>
      <c r="F474" s="54" t="s">
        <v>5236</v>
      </c>
      <c r="G474" s="14"/>
    </row>
    <row r="475" spans="1:9" ht="180">
      <c r="A475" s="119"/>
      <c r="B475" s="41"/>
      <c r="C475" s="22" t="s">
        <v>5237</v>
      </c>
      <c r="D475" s="310">
        <v>2</v>
      </c>
      <c r="E475" s="281" t="s">
        <v>156</v>
      </c>
      <c r="F475" s="54" t="s">
        <v>5238</v>
      </c>
      <c r="G475" s="14"/>
    </row>
    <row r="476" spans="1:9" ht="45">
      <c r="A476" s="119"/>
      <c r="B476" s="41"/>
      <c r="C476" s="22" t="s">
        <v>224</v>
      </c>
      <c r="D476" s="310">
        <v>2</v>
      </c>
      <c r="E476" s="281" t="s">
        <v>110</v>
      </c>
      <c r="F476" s="54" t="s">
        <v>222</v>
      </c>
      <c r="G476" s="14"/>
    </row>
    <row r="477" spans="1:9" ht="60">
      <c r="A477" s="119"/>
      <c r="B477" s="41"/>
      <c r="C477" s="22" t="s">
        <v>221</v>
      </c>
      <c r="D477" s="310">
        <v>2</v>
      </c>
      <c r="E477" s="281" t="s">
        <v>118</v>
      </c>
      <c r="F477" s="54" t="s">
        <v>220</v>
      </c>
      <c r="G477" s="14"/>
    </row>
    <row r="478" spans="1:9" ht="75">
      <c r="A478" s="119"/>
      <c r="B478" s="41"/>
      <c r="C478" s="22" t="s">
        <v>5239</v>
      </c>
      <c r="D478" s="310">
        <v>2</v>
      </c>
      <c r="E478" s="13" t="s">
        <v>156</v>
      </c>
      <c r="F478" s="22" t="s">
        <v>5240</v>
      </c>
      <c r="G478" s="14"/>
    </row>
    <row r="479" spans="1:9" ht="31.5">
      <c r="A479" s="119" t="s">
        <v>219</v>
      </c>
      <c r="B479" s="41" t="s">
        <v>1462</v>
      </c>
      <c r="C479" s="563" t="s">
        <v>217</v>
      </c>
      <c r="D479" s="680">
        <v>2</v>
      </c>
      <c r="E479" s="681" t="s">
        <v>110</v>
      </c>
      <c r="F479" s="13"/>
      <c r="G479" s="14"/>
    </row>
    <row r="480" spans="1:9" ht="30">
      <c r="A480" s="119"/>
      <c r="B480" s="41"/>
      <c r="C480" s="98" t="s">
        <v>1461</v>
      </c>
      <c r="D480" s="680">
        <v>2</v>
      </c>
      <c r="E480" s="130" t="s">
        <v>110</v>
      </c>
      <c r="F480" s="13"/>
      <c r="G480" s="14"/>
    </row>
    <row r="481" spans="1:9" s="578" customFormat="1" ht="45">
      <c r="A481" s="119"/>
      <c r="B481" s="41"/>
      <c r="C481" s="98" t="s">
        <v>216</v>
      </c>
      <c r="D481" s="680">
        <v>2</v>
      </c>
      <c r="E481" s="130"/>
      <c r="F481" s="13"/>
      <c r="G481" s="14"/>
      <c r="H481" s="531"/>
      <c r="I481" s="531"/>
    </row>
    <row r="482" spans="1:9" ht="30">
      <c r="A482" s="172"/>
      <c r="B482" s="21"/>
      <c r="C482" s="666" t="s">
        <v>5241</v>
      </c>
      <c r="D482" s="680">
        <v>2</v>
      </c>
      <c r="E482" s="130" t="s">
        <v>106</v>
      </c>
      <c r="F482" s="13"/>
      <c r="G482" s="14"/>
    </row>
    <row r="483" spans="1:9" ht="21" customHeight="1">
      <c r="A483" s="532"/>
      <c r="B483" s="1027" t="s">
        <v>214</v>
      </c>
      <c r="C483" s="1028"/>
      <c r="D483" s="1028"/>
      <c r="E483" s="1028"/>
      <c r="F483" s="1028"/>
      <c r="G483" s="1029"/>
      <c r="H483" s="531">
        <f>H484+H491+H496+H513+H517+H523+H527+H530+H537</f>
        <v>62</v>
      </c>
      <c r="I483" s="531">
        <f>I484+I491+I496+I513+I517+I523+I527+I530+I537</f>
        <v>62</v>
      </c>
    </row>
    <row r="484" spans="1:9" ht="18.75">
      <c r="A484" s="27" t="s">
        <v>213</v>
      </c>
      <c r="B484" s="952" t="s">
        <v>212</v>
      </c>
      <c r="C484" s="953"/>
      <c r="D484" s="953"/>
      <c r="E484" s="953"/>
      <c r="F484" s="953"/>
      <c r="G484" s="954"/>
      <c r="H484" s="531">
        <f>SUM(D485)</f>
        <v>2</v>
      </c>
      <c r="I484" s="531">
        <f>COUNT(D485)*2</f>
        <v>2</v>
      </c>
    </row>
    <row r="485" spans="1:9" ht="63">
      <c r="A485" s="27" t="s">
        <v>211</v>
      </c>
      <c r="B485" s="41" t="s">
        <v>210</v>
      </c>
      <c r="C485" s="40" t="s">
        <v>209</v>
      </c>
      <c r="D485" s="15">
        <v>2</v>
      </c>
      <c r="E485" s="25" t="s">
        <v>106</v>
      </c>
      <c r="F485" s="12"/>
      <c r="G485" s="14"/>
    </row>
    <row r="486" spans="1:9" ht="30" hidden="1">
      <c r="A486" s="39" t="s">
        <v>208</v>
      </c>
      <c r="B486" s="16" t="s">
        <v>207</v>
      </c>
      <c r="C486" s="21"/>
      <c r="D486" s="12"/>
      <c r="E486" s="13"/>
      <c r="F486" s="12"/>
      <c r="G486" s="12"/>
      <c r="H486" s="512"/>
      <c r="I486" s="512"/>
    </row>
    <row r="487" spans="1:9" ht="31.5" hidden="1">
      <c r="A487" s="39" t="s">
        <v>206</v>
      </c>
      <c r="B487" s="533" t="s">
        <v>1460</v>
      </c>
      <c r="C487" s="534"/>
      <c r="D487" s="535"/>
      <c r="E487" s="536"/>
      <c r="F487" s="535"/>
      <c r="G487" s="535"/>
      <c r="H487" s="512"/>
      <c r="I487" s="512"/>
    </row>
    <row r="488" spans="1:9" ht="31.15" hidden="1" customHeight="1">
      <c r="A488" s="39" t="s">
        <v>204</v>
      </c>
      <c r="B488" s="41" t="s">
        <v>1459</v>
      </c>
      <c r="C488" s="21"/>
      <c r="D488" s="12"/>
      <c r="E488" s="13"/>
      <c r="F488" s="12"/>
      <c r="G488" s="12"/>
      <c r="H488" s="512"/>
      <c r="I488" s="512"/>
    </row>
    <row r="489" spans="1:9" ht="31.15" hidden="1" customHeight="1">
      <c r="A489" s="39" t="s">
        <v>201</v>
      </c>
      <c r="B489" s="41" t="s">
        <v>1458</v>
      </c>
      <c r="C489" s="21"/>
      <c r="D489" s="12"/>
      <c r="E489" s="13"/>
      <c r="F489" s="12"/>
      <c r="G489" s="12"/>
      <c r="H489" s="512"/>
      <c r="I489" s="512"/>
    </row>
    <row r="490" spans="1:9" ht="31.15" hidden="1" customHeight="1">
      <c r="A490" s="39" t="s">
        <v>199</v>
      </c>
      <c r="B490" s="41" t="s">
        <v>1457</v>
      </c>
      <c r="C490" s="21"/>
      <c r="D490" s="12"/>
      <c r="E490" s="13"/>
      <c r="F490" s="12"/>
      <c r="G490" s="12"/>
      <c r="H490" s="512"/>
      <c r="I490" s="512"/>
    </row>
    <row r="491" spans="1:9" ht="18.75">
      <c r="A491" s="27" t="s">
        <v>197</v>
      </c>
      <c r="B491" s="952" t="s">
        <v>1456</v>
      </c>
      <c r="C491" s="953"/>
      <c r="D491" s="953"/>
      <c r="E491" s="953"/>
      <c r="F491" s="953"/>
      <c r="G491" s="954"/>
      <c r="H491" s="531">
        <f>SUM(D492:D495)</f>
        <v>6</v>
      </c>
      <c r="I491" s="531">
        <f>COUNT(D492:D495)*2</f>
        <v>6</v>
      </c>
    </row>
    <row r="492" spans="1:9" ht="100.9" customHeight="1">
      <c r="A492" s="27" t="s">
        <v>195</v>
      </c>
      <c r="B492" s="41" t="s">
        <v>1455</v>
      </c>
      <c r="C492" s="29" t="s">
        <v>193</v>
      </c>
      <c r="D492" s="15">
        <v>2</v>
      </c>
      <c r="E492" s="25" t="s">
        <v>106</v>
      </c>
      <c r="F492" s="12"/>
      <c r="G492" s="14"/>
    </row>
    <row r="493" spans="1:9" ht="31.15" hidden="1" customHeight="1">
      <c r="A493" s="39" t="s">
        <v>191</v>
      </c>
      <c r="B493" s="41" t="s">
        <v>1454</v>
      </c>
      <c r="C493" s="21"/>
      <c r="D493" s="12"/>
      <c r="E493" s="25"/>
      <c r="F493" s="12"/>
      <c r="G493" s="12"/>
      <c r="H493" s="512"/>
      <c r="I493" s="512"/>
    </row>
    <row r="494" spans="1:9" ht="62.65" customHeight="1">
      <c r="A494" s="27" t="s">
        <v>188</v>
      </c>
      <c r="B494" s="67" t="s">
        <v>1453</v>
      </c>
      <c r="C494" s="34" t="s">
        <v>186</v>
      </c>
      <c r="D494" s="15">
        <v>2</v>
      </c>
      <c r="E494" s="25" t="s">
        <v>106</v>
      </c>
      <c r="F494" s="12"/>
      <c r="G494" s="14"/>
    </row>
    <row r="495" spans="1:9" ht="46.9" customHeight="1">
      <c r="A495" s="27"/>
      <c r="B495" s="67"/>
      <c r="C495" s="34" t="s">
        <v>185</v>
      </c>
      <c r="D495" s="15">
        <v>2</v>
      </c>
      <c r="E495" s="25" t="s">
        <v>118</v>
      </c>
      <c r="F495" s="12"/>
      <c r="G495" s="14"/>
    </row>
    <row r="496" spans="1:9" ht="18.75">
      <c r="A496" s="27" t="s">
        <v>184</v>
      </c>
      <c r="B496" s="952" t="s">
        <v>1452</v>
      </c>
      <c r="C496" s="953"/>
      <c r="D496" s="953"/>
      <c r="E496" s="953"/>
      <c r="F496" s="953"/>
      <c r="G496" s="954"/>
      <c r="H496" s="531">
        <f>SUM(D497:D512)</f>
        <v>32</v>
      </c>
      <c r="I496" s="531">
        <f>COUNT(D497:D512)*2</f>
        <v>32</v>
      </c>
    </row>
    <row r="497" spans="1:7" ht="57.4" customHeight="1">
      <c r="A497" s="27" t="s">
        <v>182</v>
      </c>
      <c r="B497" s="41" t="s">
        <v>181</v>
      </c>
      <c r="C497" s="31" t="s">
        <v>180</v>
      </c>
      <c r="D497" s="15">
        <v>2</v>
      </c>
      <c r="E497" s="25" t="s">
        <v>49</v>
      </c>
      <c r="F497" s="12"/>
      <c r="G497" s="14"/>
    </row>
    <row r="498" spans="1:7" ht="43.15" customHeight="1">
      <c r="A498" s="27"/>
      <c r="B498" s="41"/>
      <c r="C498" s="22" t="s">
        <v>179</v>
      </c>
      <c r="D498" s="15">
        <v>2</v>
      </c>
      <c r="E498" s="25" t="s">
        <v>178</v>
      </c>
      <c r="F498" s="12"/>
      <c r="G498" s="14"/>
    </row>
    <row r="499" spans="1:7" ht="57.4" customHeight="1">
      <c r="A499" s="27" t="s">
        <v>177</v>
      </c>
      <c r="B499" s="41" t="s">
        <v>176</v>
      </c>
      <c r="C499" s="21" t="s">
        <v>4884</v>
      </c>
      <c r="D499" s="15">
        <v>2</v>
      </c>
      <c r="E499" s="25" t="s">
        <v>49</v>
      </c>
      <c r="F499" s="12"/>
      <c r="G499" s="14"/>
    </row>
    <row r="500" spans="1:7" ht="57.4" customHeight="1">
      <c r="A500" s="27"/>
      <c r="B500" s="41"/>
      <c r="C500" s="21" t="s">
        <v>4885</v>
      </c>
      <c r="D500" s="15">
        <v>2</v>
      </c>
      <c r="E500" s="25" t="s">
        <v>49</v>
      </c>
      <c r="F500" s="12"/>
      <c r="G500" s="14"/>
    </row>
    <row r="501" spans="1:7" ht="57.4" customHeight="1">
      <c r="A501" s="27"/>
      <c r="B501" s="41"/>
      <c r="C501" s="21" t="s">
        <v>4886</v>
      </c>
      <c r="D501" s="15">
        <v>2</v>
      </c>
      <c r="E501" s="25" t="s">
        <v>49</v>
      </c>
      <c r="F501" s="12"/>
      <c r="G501" s="14"/>
    </row>
    <row r="502" spans="1:7" ht="57.4" customHeight="1">
      <c r="A502" s="27"/>
      <c r="B502" s="41"/>
      <c r="C502" s="21" t="s">
        <v>4887</v>
      </c>
      <c r="D502" s="15">
        <v>2</v>
      </c>
      <c r="E502" s="25" t="s">
        <v>49</v>
      </c>
      <c r="F502" s="12"/>
      <c r="G502" s="14"/>
    </row>
    <row r="503" spans="1:7" ht="72" customHeight="1">
      <c r="A503" s="27"/>
      <c r="B503" s="41"/>
      <c r="C503" s="21" t="s">
        <v>4888</v>
      </c>
      <c r="D503" s="15">
        <v>2</v>
      </c>
      <c r="E503" s="25" t="s">
        <v>49</v>
      </c>
      <c r="F503" s="12"/>
      <c r="G503" s="14"/>
    </row>
    <row r="504" spans="1:7" ht="57.4" customHeight="1">
      <c r="A504" s="27"/>
      <c r="B504" s="41"/>
      <c r="C504" s="21" t="s">
        <v>4889</v>
      </c>
      <c r="D504" s="15">
        <v>2</v>
      </c>
      <c r="E504" s="25" t="s">
        <v>49</v>
      </c>
      <c r="F504" s="12"/>
      <c r="G504" s="14"/>
    </row>
    <row r="505" spans="1:7" ht="57.4" customHeight="1">
      <c r="A505" s="27"/>
      <c r="B505" s="41"/>
      <c r="C505" s="21" t="s">
        <v>4890</v>
      </c>
      <c r="D505" s="15">
        <v>2</v>
      </c>
      <c r="E505" s="25" t="s">
        <v>49</v>
      </c>
      <c r="F505" s="12"/>
      <c r="G505" s="14"/>
    </row>
    <row r="506" spans="1:7" ht="57.4" customHeight="1">
      <c r="A506" s="27"/>
      <c r="B506" s="41"/>
      <c r="C506" s="21" t="s">
        <v>4891</v>
      </c>
      <c r="D506" s="15">
        <v>2</v>
      </c>
      <c r="E506" s="25" t="s">
        <v>49</v>
      </c>
      <c r="F506" s="12"/>
      <c r="G506" s="14"/>
    </row>
    <row r="507" spans="1:7" ht="57.4" customHeight="1">
      <c r="A507" s="27"/>
      <c r="B507" s="41"/>
      <c r="C507" s="21" t="s">
        <v>4892</v>
      </c>
      <c r="D507" s="15">
        <v>2</v>
      </c>
      <c r="E507" s="25" t="s">
        <v>49</v>
      </c>
      <c r="F507" s="12"/>
      <c r="G507" s="14"/>
    </row>
    <row r="508" spans="1:7" ht="72" customHeight="1">
      <c r="A508" s="27"/>
      <c r="B508" s="41"/>
      <c r="C508" s="21" t="s">
        <v>4893</v>
      </c>
      <c r="D508" s="15">
        <v>2</v>
      </c>
      <c r="E508" s="25" t="s">
        <v>49</v>
      </c>
      <c r="F508" s="12"/>
      <c r="G508" s="14"/>
    </row>
    <row r="509" spans="1:7" ht="72" customHeight="1">
      <c r="A509" s="27"/>
      <c r="B509" s="41"/>
      <c r="C509" s="21" t="s">
        <v>4894</v>
      </c>
      <c r="D509" s="15">
        <v>2</v>
      </c>
      <c r="E509" s="25" t="s">
        <v>49</v>
      </c>
      <c r="F509" s="12"/>
      <c r="G509" s="14"/>
    </row>
    <row r="510" spans="1:7" ht="72" customHeight="1">
      <c r="A510" s="27"/>
      <c r="B510" s="41"/>
      <c r="C510" s="21" t="s">
        <v>4895</v>
      </c>
      <c r="D510" s="15">
        <v>2</v>
      </c>
      <c r="E510" s="25" t="s">
        <v>49</v>
      </c>
      <c r="F510" s="12"/>
      <c r="G510" s="14"/>
    </row>
    <row r="511" spans="1:7" ht="31.15" customHeight="1">
      <c r="A511" s="27" t="s">
        <v>162</v>
      </c>
      <c r="B511" s="41" t="s">
        <v>1450</v>
      </c>
      <c r="C511" s="21" t="s">
        <v>1661</v>
      </c>
      <c r="D511" s="15">
        <v>2</v>
      </c>
      <c r="E511" s="25" t="s">
        <v>106</v>
      </c>
      <c r="F511" s="12"/>
      <c r="G511" s="14"/>
    </row>
    <row r="512" spans="1:7" ht="43.15" customHeight="1">
      <c r="A512" s="27" t="s">
        <v>159</v>
      </c>
      <c r="B512" s="41" t="s">
        <v>158</v>
      </c>
      <c r="C512" s="21" t="s">
        <v>4896</v>
      </c>
      <c r="D512" s="15">
        <v>2</v>
      </c>
      <c r="E512" s="25" t="s">
        <v>156</v>
      </c>
      <c r="F512" s="21" t="s">
        <v>4897</v>
      </c>
      <c r="G512" s="14"/>
    </row>
    <row r="513" spans="1:9" ht="18.75">
      <c r="A513" s="27" t="s">
        <v>154</v>
      </c>
      <c r="B513" s="952" t="s">
        <v>1449</v>
      </c>
      <c r="C513" s="953"/>
      <c r="D513" s="953"/>
      <c r="E513" s="953"/>
      <c r="F513" s="953"/>
      <c r="G513" s="954"/>
      <c r="H513" s="531">
        <f>SUM(D514:D516)</f>
        <v>6</v>
      </c>
      <c r="I513" s="531">
        <f>COUNT(D514:D516)*2</f>
        <v>6</v>
      </c>
    </row>
    <row r="514" spans="1:9" ht="28.9" customHeight="1">
      <c r="A514" s="27" t="s">
        <v>152</v>
      </c>
      <c r="B514" s="41" t="s">
        <v>1448</v>
      </c>
      <c r="C514" s="21" t="s">
        <v>150</v>
      </c>
      <c r="D514" s="15">
        <v>2</v>
      </c>
      <c r="E514" s="25" t="s">
        <v>106</v>
      </c>
      <c r="F514" s="12"/>
      <c r="G514" s="14"/>
    </row>
    <row r="515" spans="1:9" ht="31.15" customHeight="1">
      <c r="A515" s="27" t="s">
        <v>149</v>
      </c>
      <c r="B515" s="41" t="s">
        <v>1447</v>
      </c>
      <c r="C515" s="29" t="s">
        <v>147</v>
      </c>
      <c r="D515" s="15">
        <v>2</v>
      </c>
      <c r="E515" s="25" t="s">
        <v>106</v>
      </c>
      <c r="F515" s="12"/>
      <c r="G515" s="14"/>
    </row>
    <row r="516" spans="1:9" ht="31.15" customHeight="1">
      <c r="A516" s="27" t="s">
        <v>146</v>
      </c>
      <c r="B516" s="41" t="s">
        <v>1446</v>
      </c>
      <c r="C516" s="22" t="s">
        <v>144</v>
      </c>
      <c r="D516" s="15">
        <v>2</v>
      </c>
      <c r="E516" s="25" t="s">
        <v>106</v>
      </c>
      <c r="F516" s="12"/>
      <c r="G516" s="14"/>
    </row>
    <row r="517" spans="1:9" ht="18.75">
      <c r="A517" s="27" t="s">
        <v>143</v>
      </c>
      <c r="B517" s="952" t="s">
        <v>142</v>
      </c>
      <c r="C517" s="953"/>
      <c r="D517" s="953"/>
      <c r="E517" s="953"/>
      <c r="F517" s="953"/>
      <c r="G517" s="954"/>
      <c r="H517" s="531">
        <f>SUM(D518:D522)</f>
        <v>8</v>
      </c>
      <c r="I517" s="531">
        <f>COUNT(D518:D522)*2</f>
        <v>8</v>
      </c>
    </row>
    <row r="518" spans="1:9" ht="28.9" customHeight="1">
      <c r="A518" s="27" t="s">
        <v>141</v>
      </c>
      <c r="B518" s="41" t="s">
        <v>140</v>
      </c>
      <c r="C518" s="29" t="s">
        <v>139</v>
      </c>
      <c r="D518" s="15">
        <v>2</v>
      </c>
      <c r="E518" s="25" t="s">
        <v>120</v>
      </c>
      <c r="F518" s="12"/>
      <c r="G518" s="14"/>
    </row>
    <row r="519" spans="1:9" ht="31.15" hidden="1" customHeight="1">
      <c r="A519" s="39" t="s">
        <v>138</v>
      </c>
      <c r="B519" s="41" t="s">
        <v>137</v>
      </c>
      <c r="C519" s="21"/>
      <c r="D519" s="12"/>
      <c r="E519" s="13"/>
      <c r="F519" s="12"/>
      <c r="G519" s="12"/>
      <c r="H519" s="512"/>
      <c r="I519" s="512"/>
    </row>
    <row r="520" spans="1:9" ht="31.15" customHeight="1">
      <c r="A520" s="27" t="s">
        <v>134</v>
      </c>
      <c r="B520" s="67" t="s">
        <v>133</v>
      </c>
      <c r="C520" s="31" t="s">
        <v>132</v>
      </c>
      <c r="D520" s="15">
        <v>2</v>
      </c>
      <c r="E520" s="25" t="s">
        <v>120</v>
      </c>
      <c r="F520" s="12"/>
      <c r="G520" s="14"/>
    </row>
    <row r="521" spans="1:9" ht="31.15" customHeight="1">
      <c r="A521" s="27" t="s">
        <v>131</v>
      </c>
      <c r="B521" s="41" t="s">
        <v>130</v>
      </c>
      <c r="C521" s="21" t="s">
        <v>4898</v>
      </c>
      <c r="D521" s="15">
        <v>2</v>
      </c>
      <c r="E521" s="25" t="s">
        <v>120</v>
      </c>
      <c r="F521" s="12"/>
      <c r="G521" s="14"/>
    </row>
    <row r="522" spans="1:9" ht="46.9" customHeight="1">
      <c r="A522" s="27" t="s">
        <v>128</v>
      </c>
      <c r="B522" s="41" t="s">
        <v>127</v>
      </c>
      <c r="C522" s="29" t="s">
        <v>126</v>
      </c>
      <c r="D522" s="15">
        <v>2</v>
      </c>
      <c r="E522" s="25" t="s">
        <v>120</v>
      </c>
      <c r="F522" s="12"/>
      <c r="G522" s="14"/>
    </row>
    <row r="523" spans="1:9" ht="18.75" customHeight="1">
      <c r="A523" s="27" t="s">
        <v>125</v>
      </c>
      <c r="B523" s="737" t="s">
        <v>5134</v>
      </c>
      <c r="C523" s="705"/>
      <c r="D523" s="705"/>
      <c r="E523" s="705"/>
      <c r="F523" s="705"/>
      <c r="G523" s="706"/>
      <c r="H523" s="531">
        <f>SUM(D525:D526)</f>
        <v>4</v>
      </c>
      <c r="I523" s="531">
        <f>COUNT(D525:D526)*2</f>
        <v>4</v>
      </c>
    </row>
    <row r="524" spans="1:9" ht="15.4" hidden="1" customHeight="1">
      <c r="A524" s="39" t="s">
        <v>123</v>
      </c>
      <c r="B524" s="41" t="s">
        <v>122</v>
      </c>
      <c r="C524" s="21"/>
      <c r="D524" s="12"/>
      <c r="E524" s="13"/>
      <c r="F524" s="12"/>
      <c r="G524" s="12"/>
      <c r="H524" s="512"/>
      <c r="I524" s="512"/>
    </row>
    <row r="525" spans="1:9" ht="46.9" customHeight="1">
      <c r="A525" s="298" t="s">
        <v>117</v>
      </c>
      <c r="B525" s="697" t="s">
        <v>5144</v>
      </c>
      <c r="C525" s="29" t="s">
        <v>5145</v>
      </c>
      <c r="D525" s="674">
        <v>2</v>
      </c>
      <c r="E525" s="25" t="s">
        <v>106</v>
      </c>
      <c r="F525" s="663" t="s">
        <v>5146</v>
      </c>
      <c r="G525" s="108"/>
    </row>
    <row r="526" spans="1:9" ht="43.15" customHeight="1">
      <c r="A526" s="298" t="s">
        <v>5147</v>
      </c>
      <c r="B526" s="697" t="s">
        <v>5148</v>
      </c>
      <c r="C526" s="29" t="s">
        <v>5149</v>
      </c>
      <c r="D526" s="674">
        <v>2</v>
      </c>
      <c r="E526" s="25" t="s">
        <v>106</v>
      </c>
      <c r="F526" s="663" t="s">
        <v>5150</v>
      </c>
      <c r="G526" s="108"/>
    </row>
    <row r="527" spans="1:9" ht="18.75">
      <c r="A527" s="27" t="s">
        <v>116</v>
      </c>
      <c r="B527" s="955" t="s">
        <v>1445</v>
      </c>
      <c r="C527" s="956"/>
      <c r="D527" s="956"/>
      <c r="E527" s="956"/>
      <c r="F527" s="956"/>
      <c r="G527" s="957"/>
      <c r="H527" s="531">
        <f>SUM(D528)</f>
        <v>2</v>
      </c>
      <c r="I527" s="531">
        <f>COUNT(D528)*2</f>
        <v>2</v>
      </c>
    </row>
    <row r="528" spans="1:9" ht="31.15" customHeight="1">
      <c r="A528" s="27" t="s">
        <v>114</v>
      </c>
      <c r="B528" s="28" t="s">
        <v>1444</v>
      </c>
      <c r="C528" s="22" t="s">
        <v>5242</v>
      </c>
      <c r="D528" s="515">
        <v>2</v>
      </c>
      <c r="E528" s="25" t="s">
        <v>110</v>
      </c>
      <c r="F528" s="25" t="s">
        <v>5243</v>
      </c>
      <c r="G528" s="108"/>
    </row>
    <row r="529" spans="1:9" ht="31.15" hidden="1" customHeight="1">
      <c r="A529" s="39" t="s">
        <v>108</v>
      </c>
      <c r="B529" s="41" t="s">
        <v>1442</v>
      </c>
      <c r="C529" s="21"/>
      <c r="D529" s="12"/>
      <c r="E529" s="13"/>
      <c r="F529" s="12"/>
      <c r="G529" s="12"/>
      <c r="H529" s="512"/>
      <c r="I529" s="512"/>
    </row>
    <row r="530" spans="1:9" s="578" customFormat="1" ht="31.15" hidden="1" customHeight="1">
      <c r="A530" s="611" t="s">
        <v>5160</v>
      </c>
      <c r="B530" s="753" t="s">
        <v>5244</v>
      </c>
      <c r="C530" s="754"/>
      <c r="D530" s="754"/>
      <c r="E530" s="754"/>
      <c r="F530" s="754"/>
      <c r="G530" s="760"/>
      <c r="H530" s="552">
        <f>SUM(D531:D536)</f>
        <v>0</v>
      </c>
      <c r="I530" s="552">
        <f>COUNT(D531:D536)*2</f>
        <v>0</v>
      </c>
    </row>
    <row r="531" spans="1:9" s="578" customFormat="1" ht="31.15" hidden="1" customHeight="1">
      <c r="A531" s="611" t="s">
        <v>5162</v>
      </c>
      <c r="B531" s="613" t="s">
        <v>5163</v>
      </c>
      <c r="C531" s="21"/>
      <c r="D531" s="613"/>
      <c r="E531" s="21"/>
      <c r="F531" s="21"/>
      <c r="G531" s="21"/>
      <c r="H531" s="552"/>
      <c r="I531" s="552"/>
    </row>
    <row r="532" spans="1:9" s="578" customFormat="1" ht="31.15" hidden="1" customHeight="1">
      <c r="A532" s="611" t="s">
        <v>5166</v>
      </c>
      <c r="B532" s="613" t="s">
        <v>5167</v>
      </c>
      <c r="C532" s="21"/>
      <c r="D532" s="613"/>
      <c r="E532" s="21"/>
      <c r="F532" s="21"/>
      <c r="G532" s="21"/>
      <c r="H532" s="552"/>
      <c r="I532" s="552"/>
    </row>
    <row r="533" spans="1:9" s="578" customFormat="1" ht="31.15" hidden="1" customHeight="1">
      <c r="A533" s="611" t="s">
        <v>5170</v>
      </c>
      <c r="B533" s="613" t="s">
        <v>5171</v>
      </c>
      <c r="C533" s="21"/>
      <c r="D533" s="613"/>
      <c r="E533" s="21"/>
      <c r="F533" s="21"/>
      <c r="G533" s="21"/>
      <c r="H533" s="552"/>
      <c r="I533" s="552"/>
    </row>
    <row r="534" spans="1:9" s="578" customFormat="1" ht="31.15" hidden="1" customHeight="1">
      <c r="A534" s="611" t="s">
        <v>5174</v>
      </c>
      <c r="B534" s="613" t="s">
        <v>5175</v>
      </c>
      <c r="C534" s="21"/>
      <c r="D534" s="613"/>
      <c r="E534" s="21"/>
      <c r="F534" s="21"/>
      <c r="G534" s="21"/>
      <c r="H534" s="552"/>
      <c r="I534" s="552"/>
    </row>
    <row r="535" spans="1:9" s="578" customFormat="1" ht="31.15" hidden="1" customHeight="1">
      <c r="A535" s="611" t="s">
        <v>5178</v>
      </c>
      <c r="B535" s="613" t="s">
        <v>5179</v>
      </c>
      <c r="C535" s="21"/>
      <c r="D535" s="613"/>
      <c r="E535" s="21"/>
      <c r="F535" s="21"/>
      <c r="G535" s="21"/>
      <c r="H535" s="552"/>
      <c r="I535" s="552"/>
    </row>
    <row r="536" spans="1:9" s="578" customFormat="1" ht="31.15" hidden="1" customHeight="1">
      <c r="A536" s="611" t="s">
        <v>5182</v>
      </c>
      <c r="B536" s="613" t="s">
        <v>5183</v>
      </c>
      <c r="C536" s="21"/>
      <c r="D536" s="613"/>
      <c r="E536" s="21"/>
      <c r="F536" s="21"/>
      <c r="G536" s="21"/>
      <c r="H536" s="552"/>
      <c r="I536" s="552"/>
    </row>
    <row r="537" spans="1:9" s="578" customFormat="1" ht="31.15" customHeight="1">
      <c r="A537" s="624" t="s">
        <v>5186</v>
      </c>
      <c r="B537" s="761" t="s">
        <v>5187</v>
      </c>
      <c r="C537" s="762"/>
      <c r="D537" s="762"/>
      <c r="E537" s="762"/>
      <c r="F537" s="762"/>
      <c r="G537" s="829"/>
      <c r="H537" s="602">
        <f>SUM(D538:D547)</f>
        <v>2</v>
      </c>
      <c r="I537" s="602">
        <f>COUNT(D538:D547)*2</f>
        <v>2</v>
      </c>
    </row>
    <row r="538" spans="1:9" s="578" customFormat="1" ht="31.15" hidden="1" customHeight="1">
      <c r="A538" s="611" t="s">
        <v>5245</v>
      </c>
      <c r="B538" s="613" t="s">
        <v>5189</v>
      </c>
      <c r="C538" s="21"/>
      <c r="D538" s="613"/>
      <c r="E538" s="21"/>
      <c r="F538" s="21"/>
      <c r="G538" s="21"/>
      <c r="H538" s="552"/>
      <c r="I538" s="552"/>
    </row>
    <row r="539" spans="1:9" s="578" customFormat="1" ht="31.15" hidden="1" customHeight="1">
      <c r="A539" s="611" t="s">
        <v>5246</v>
      </c>
      <c r="B539" s="613" t="s">
        <v>5193</v>
      </c>
      <c r="C539" s="21"/>
      <c r="D539" s="613"/>
      <c r="E539" s="21"/>
      <c r="F539" s="21"/>
      <c r="G539" s="21"/>
      <c r="H539" s="552"/>
      <c r="I539" s="552"/>
    </row>
    <row r="540" spans="1:9" s="578" customFormat="1" ht="31.15" hidden="1" customHeight="1">
      <c r="A540" s="611" t="s">
        <v>5247</v>
      </c>
      <c r="B540" s="613" t="s">
        <v>5197</v>
      </c>
      <c r="C540" s="21"/>
      <c r="D540" s="613"/>
      <c r="E540" s="21"/>
      <c r="F540" s="21"/>
      <c r="G540" s="21"/>
      <c r="H540" s="552"/>
      <c r="I540" s="552"/>
    </row>
    <row r="541" spans="1:9" s="578" customFormat="1" ht="31.15" hidden="1" customHeight="1">
      <c r="A541" s="611" t="s">
        <v>5248</v>
      </c>
      <c r="B541" s="613" t="s">
        <v>5201</v>
      </c>
      <c r="C541" s="21"/>
      <c r="D541" s="613"/>
      <c r="E541" s="21"/>
      <c r="F541" s="21"/>
      <c r="G541" s="21"/>
      <c r="H541" s="552"/>
      <c r="I541" s="552"/>
    </row>
    <row r="542" spans="1:9" s="578" customFormat="1" ht="31.15" hidden="1" customHeight="1">
      <c r="A542" s="611" t="s">
        <v>5249</v>
      </c>
      <c r="B542" s="613" t="s">
        <v>5205</v>
      </c>
      <c r="C542" s="21"/>
      <c r="D542" s="613"/>
      <c r="E542" s="21"/>
      <c r="F542" s="21"/>
      <c r="G542" s="21"/>
      <c r="H542" s="552"/>
      <c r="I542" s="552"/>
    </row>
    <row r="543" spans="1:9" s="578" customFormat="1" ht="73.5" customHeight="1">
      <c r="A543" s="482" t="s">
        <v>5250</v>
      </c>
      <c r="B543" s="697" t="s">
        <v>5251</v>
      </c>
      <c r="C543" s="29" t="s">
        <v>5315</v>
      </c>
      <c r="D543" s="673">
        <v>2</v>
      </c>
      <c r="E543" s="110" t="s">
        <v>106</v>
      </c>
      <c r="F543" s="29" t="s">
        <v>5316</v>
      </c>
      <c r="G543" s="694"/>
      <c r="H543" s="602"/>
      <c r="I543" s="602"/>
    </row>
    <row r="544" spans="1:9" s="578" customFormat="1" ht="31.15" hidden="1" customHeight="1">
      <c r="A544" s="20" t="s">
        <v>5254</v>
      </c>
      <c r="B544" s="613" t="s">
        <v>5213</v>
      </c>
      <c r="C544" s="21"/>
      <c r="D544" s="613"/>
      <c r="E544" s="21"/>
      <c r="F544" s="21"/>
      <c r="G544" s="21"/>
      <c r="H544" s="552"/>
      <c r="I544" s="552"/>
    </row>
    <row r="545" spans="1:9" s="578" customFormat="1" ht="31.15" hidden="1" customHeight="1">
      <c r="A545" s="20" t="s">
        <v>5255</v>
      </c>
      <c r="B545" s="613" t="s">
        <v>5217</v>
      </c>
      <c r="C545" s="21"/>
      <c r="D545" s="613"/>
      <c r="E545" s="21"/>
      <c r="F545" s="21"/>
      <c r="G545" s="21"/>
      <c r="H545" s="552"/>
      <c r="I545" s="552"/>
    </row>
    <row r="546" spans="1:9" s="578" customFormat="1" ht="31.15" hidden="1" customHeight="1">
      <c r="A546" s="20" t="s">
        <v>5256</v>
      </c>
      <c r="B546" s="613" t="s">
        <v>5221</v>
      </c>
      <c r="C546" s="21"/>
      <c r="D546" s="613"/>
      <c r="E546" s="21"/>
      <c r="F546" s="21"/>
      <c r="G546" s="21"/>
      <c r="H546" s="552"/>
      <c r="I546" s="552"/>
    </row>
    <row r="547" spans="1:9" s="578" customFormat="1" ht="28.5" hidden="1" customHeight="1">
      <c r="A547" s="20" t="s">
        <v>5257</v>
      </c>
      <c r="B547" s="613" t="s">
        <v>5225</v>
      </c>
      <c r="C547" s="21"/>
      <c r="D547" s="613"/>
      <c r="E547" s="21"/>
      <c r="F547" s="21"/>
      <c r="G547" s="21"/>
      <c r="H547" s="552"/>
      <c r="I547" s="552"/>
    </row>
    <row r="548" spans="1:9" ht="21" customHeight="1">
      <c r="A548" s="532"/>
      <c r="B548" s="1027" t="s">
        <v>4899</v>
      </c>
      <c r="C548" s="1028"/>
      <c r="D548" s="1028"/>
      <c r="E548" s="1028"/>
      <c r="F548" s="1028"/>
      <c r="G548" s="1029"/>
      <c r="H548" s="531">
        <f>H549+H554+H561</f>
        <v>12</v>
      </c>
      <c r="I548" s="531">
        <f>I549+I554+I561</f>
        <v>12</v>
      </c>
    </row>
    <row r="549" spans="1:9" ht="18.75">
      <c r="A549" s="27" t="s">
        <v>104</v>
      </c>
      <c r="B549" s="952" t="s">
        <v>103</v>
      </c>
      <c r="C549" s="953"/>
      <c r="D549" s="953"/>
      <c r="E549" s="953"/>
      <c r="F549" s="953"/>
      <c r="G549" s="954"/>
      <c r="H549" s="531">
        <f>SUM(D550:D551)</f>
        <v>4</v>
      </c>
      <c r="I549" s="531">
        <f>COUNT(D550:D553)*2</f>
        <v>4</v>
      </c>
    </row>
    <row r="550" spans="1:9" ht="28.9" customHeight="1">
      <c r="A550" s="27" t="s">
        <v>102</v>
      </c>
      <c r="B550" s="16" t="s">
        <v>101</v>
      </c>
      <c r="C550" s="21" t="s">
        <v>4900</v>
      </c>
      <c r="D550" s="15">
        <v>2</v>
      </c>
      <c r="E550" s="13" t="s">
        <v>49</v>
      </c>
      <c r="F550" s="12"/>
      <c r="G550" s="14"/>
    </row>
    <row r="551" spans="1:9" ht="28.9" customHeight="1">
      <c r="A551" s="27"/>
      <c r="B551" s="16"/>
      <c r="C551" s="21" t="s">
        <v>4901</v>
      </c>
      <c r="D551" s="15">
        <v>2</v>
      </c>
      <c r="E551" s="13" t="s">
        <v>49</v>
      </c>
      <c r="F551" s="12"/>
      <c r="G551" s="14"/>
    </row>
    <row r="552" spans="1:9" ht="14.65" hidden="1" customHeight="1">
      <c r="A552" s="39" t="s">
        <v>94</v>
      </c>
      <c r="B552" s="16" t="s">
        <v>93</v>
      </c>
      <c r="C552" s="21"/>
      <c r="D552" s="12"/>
      <c r="E552" s="13"/>
      <c r="F552" s="12"/>
      <c r="G552" s="12"/>
      <c r="H552" s="512"/>
      <c r="I552" s="512"/>
    </row>
    <row r="553" spans="1:9" ht="28.9" hidden="1" customHeight="1">
      <c r="A553" s="39" t="s">
        <v>91</v>
      </c>
      <c r="B553" s="16" t="s">
        <v>90</v>
      </c>
      <c r="C553" s="21"/>
      <c r="D553" s="12"/>
      <c r="E553" s="13"/>
      <c r="F553" s="12"/>
      <c r="G553" s="12"/>
      <c r="H553" s="512"/>
      <c r="I553" s="512"/>
    </row>
    <row r="554" spans="1:9" ht="18.75">
      <c r="A554" s="27" t="s">
        <v>89</v>
      </c>
      <c r="B554" s="952" t="s">
        <v>88</v>
      </c>
      <c r="C554" s="953"/>
      <c r="D554" s="953"/>
      <c r="E554" s="953"/>
      <c r="F554" s="953"/>
      <c r="G554" s="954"/>
      <c r="H554" s="531">
        <f>SUM(D555:D557)</f>
        <v>4</v>
      </c>
      <c r="I554" s="531">
        <f>COUNT(D555:D557)*2</f>
        <v>4</v>
      </c>
    </row>
    <row r="555" spans="1:9" ht="28.9" customHeight="1">
      <c r="A555" s="27" t="s">
        <v>87</v>
      </c>
      <c r="B555" s="16" t="s">
        <v>86</v>
      </c>
      <c r="C555" s="21" t="s">
        <v>4902</v>
      </c>
      <c r="D555" s="15">
        <v>2</v>
      </c>
      <c r="E555" s="13" t="s">
        <v>49</v>
      </c>
      <c r="F555" s="12"/>
      <c r="G555" s="14"/>
    </row>
    <row r="556" spans="1:9" ht="28.9" customHeight="1">
      <c r="A556" s="27"/>
      <c r="B556" s="16" t="s">
        <v>1746</v>
      </c>
      <c r="C556" s="21" t="s">
        <v>4903</v>
      </c>
      <c r="D556" s="15">
        <v>2</v>
      </c>
      <c r="E556" s="13" t="s">
        <v>49</v>
      </c>
      <c r="F556" s="12"/>
      <c r="G556" s="14"/>
    </row>
    <row r="557" spans="1:9" ht="28.9" hidden="1" customHeight="1">
      <c r="A557" s="39" t="s">
        <v>74</v>
      </c>
      <c r="B557" s="16" t="s">
        <v>73</v>
      </c>
      <c r="C557" s="21"/>
      <c r="D557" s="12"/>
      <c r="E557" s="13"/>
      <c r="F557" s="12"/>
      <c r="G557" s="12"/>
      <c r="H557" s="512"/>
      <c r="I557" s="512"/>
    </row>
    <row r="558" spans="1:9" ht="45" hidden="1">
      <c r="A558" s="39" t="s">
        <v>72</v>
      </c>
      <c r="B558" s="550" t="s">
        <v>71</v>
      </c>
      <c r="C558" s="534"/>
      <c r="D558" s="535"/>
      <c r="E558" s="536"/>
      <c r="F558" s="535"/>
      <c r="G558" s="535"/>
      <c r="H558" s="512"/>
      <c r="I558" s="512"/>
    </row>
    <row r="559" spans="1:9" ht="30" hidden="1">
      <c r="A559" s="39" t="s">
        <v>70</v>
      </c>
      <c r="B559" s="16" t="s">
        <v>69</v>
      </c>
      <c r="C559" s="16" t="s">
        <v>1746</v>
      </c>
      <c r="D559" s="12"/>
      <c r="E559" s="13"/>
      <c r="F559" s="12"/>
      <c r="G559" s="12"/>
      <c r="H559" s="512"/>
      <c r="I559" s="512"/>
    </row>
    <row r="560" spans="1:9" ht="30" hidden="1">
      <c r="A560" s="39" t="s">
        <v>62</v>
      </c>
      <c r="B560" s="16" t="s">
        <v>61</v>
      </c>
      <c r="C560" s="21"/>
      <c r="D560" s="12"/>
      <c r="E560" s="13"/>
      <c r="F560" s="12"/>
      <c r="G560" s="12"/>
      <c r="H560" s="512"/>
      <c r="I560" s="512"/>
    </row>
    <row r="561" spans="1:9" ht="18.75">
      <c r="A561" s="27" t="s">
        <v>60</v>
      </c>
      <c r="B561" s="952" t="s">
        <v>59</v>
      </c>
      <c r="C561" s="953"/>
      <c r="D561" s="953"/>
      <c r="E561" s="953"/>
      <c r="F561" s="953"/>
      <c r="G561" s="954"/>
      <c r="H561" s="531">
        <f>SUM(D562:D563)</f>
        <v>4</v>
      </c>
      <c r="I561" s="531">
        <f>COUNT(D562:D563)*2</f>
        <v>4</v>
      </c>
    </row>
    <row r="562" spans="1:9" ht="30">
      <c r="A562" s="27" t="s">
        <v>58</v>
      </c>
      <c r="B562" s="16" t="s">
        <v>57</v>
      </c>
      <c r="C562" s="21" t="s">
        <v>4904</v>
      </c>
      <c r="D562" s="15">
        <v>2</v>
      </c>
      <c r="E562" s="13" t="s">
        <v>49</v>
      </c>
      <c r="F562" s="12"/>
      <c r="G562" s="14"/>
    </row>
    <row r="563" spans="1:9" ht="30">
      <c r="A563" s="27"/>
      <c r="B563" s="16"/>
      <c r="C563" s="21" t="s">
        <v>4905</v>
      </c>
      <c r="D563" s="15">
        <v>2</v>
      </c>
      <c r="E563" s="13" t="s">
        <v>49</v>
      </c>
      <c r="F563" s="12"/>
      <c r="G563" s="14"/>
    </row>
    <row r="564" spans="1:9" ht="30" hidden="1">
      <c r="A564" s="39" t="s">
        <v>48</v>
      </c>
      <c r="B564" s="16" t="s">
        <v>47</v>
      </c>
      <c r="C564" s="21"/>
      <c r="D564" s="12"/>
      <c r="E564" s="13"/>
      <c r="F564" s="12"/>
      <c r="G564" s="12"/>
      <c r="H564" s="512"/>
      <c r="I564" s="512"/>
    </row>
    <row r="565" spans="1:9">
      <c r="A565" s="531"/>
    </row>
    <row r="566" spans="1:9">
      <c r="A566" s="552"/>
      <c r="B566" s="553"/>
      <c r="C566" s="553"/>
      <c r="D566" s="552"/>
      <c r="E566" s="552"/>
      <c r="F566" s="552"/>
      <c r="G566" s="552"/>
    </row>
    <row r="567" spans="1:9">
      <c r="A567" s="531"/>
      <c r="B567" s="551" t="s">
        <v>46</v>
      </c>
      <c r="C567" s="551" t="s">
        <v>17</v>
      </c>
      <c r="D567" s="531" t="s">
        <v>1786</v>
      </c>
      <c r="E567" s="531">
        <f>H2</f>
        <v>12</v>
      </c>
      <c r="F567" s="531"/>
      <c r="G567" s="552"/>
    </row>
    <row r="568" spans="1:9">
      <c r="A568" s="531" t="s">
        <v>42</v>
      </c>
      <c r="B568" s="551">
        <f>IF(E567=0,0,H42)</f>
        <v>10</v>
      </c>
      <c r="C568" s="551">
        <f>IF(E567=0,0,I42)</f>
        <v>10</v>
      </c>
      <c r="D568" s="600">
        <f>IF(D576=0,0,B568/C568)</f>
        <v>1</v>
      </c>
      <c r="E568" s="531"/>
      <c r="F568" s="531"/>
      <c r="G568" s="552"/>
    </row>
    <row r="569" spans="1:9">
      <c r="A569" s="531" t="s">
        <v>40</v>
      </c>
      <c r="B569" s="551">
        <f>IF(E567=0,0,H99)</f>
        <v>22</v>
      </c>
      <c r="C569" s="551">
        <f>IF(E567=0,0,I99)</f>
        <v>22</v>
      </c>
      <c r="D569" s="600">
        <f>IF(D576=0,0,B569/C569)</f>
        <v>1</v>
      </c>
      <c r="E569" s="531"/>
      <c r="F569" s="531"/>
      <c r="G569" s="552"/>
    </row>
    <row r="570" spans="1:9">
      <c r="A570" s="531" t="s">
        <v>38</v>
      </c>
      <c r="B570" s="551">
        <f>IF(E567=0,0,H146)</f>
        <v>84</v>
      </c>
      <c r="C570" s="551">
        <f>IF(E567=0,0,I146)</f>
        <v>84</v>
      </c>
      <c r="D570" s="600">
        <f>IF(D576=0,0,B570/C570)</f>
        <v>1</v>
      </c>
      <c r="E570" s="531"/>
      <c r="F570" s="531"/>
      <c r="G570" s="552"/>
    </row>
    <row r="571" spans="1:9">
      <c r="A571" s="531" t="s">
        <v>36</v>
      </c>
      <c r="B571" s="551">
        <f>IF(E567=0,0,H213)</f>
        <v>60</v>
      </c>
      <c r="C571" s="551">
        <f>IF(E567=0,0,I213)</f>
        <v>60</v>
      </c>
      <c r="D571" s="600">
        <f>IF(D576=0,0,B571/C571)</f>
        <v>1</v>
      </c>
      <c r="E571" s="531"/>
      <c r="F571" s="531"/>
      <c r="G571" s="552"/>
    </row>
    <row r="572" spans="1:9">
      <c r="A572" s="531" t="s">
        <v>34</v>
      </c>
      <c r="B572" s="551">
        <f>IF(E567=0,0,H278)</f>
        <v>34</v>
      </c>
      <c r="C572" s="551">
        <f>IF(E567=0,0,I278)</f>
        <v>34</v>
      </c>
      <c r="D572" s="600">
        <f>IF(D576=0,0,B572/C572)</f>
        <v>1</v>
      </c>
      <c r="E572" s="531"/>
      <c r="F572" s="531"/>
      <c r="G572" s="552"/>
    </row>
    <row r="573" spans="1:9">
      <c r="A573" s="531" t="s">
        <v>31</v>
      </c>
      <c r="B573" s="551">
        <f>IF(E567=0,0,H425)</f>
        <v>88</v>
      </c>
      <c r="C573" s="551">
        <f>IF(E567=0,0,I425)</f>
        <v>88</v>
      </c>
      <c r="D573" s="600">
        <f>IF(D576=0,0,B573/C573)</f>
        <v>1</v>
      </c>
      <c r="E573" s="531"/>
      <c r="F573" s="531"/>
      <c r="G573" s="552"/>
    </row>
    <row r="574" spans="1:9">
      <c r="A574" s="531" t="s">
        <v>30</v>
      </c>
      <c r="B574" s="551">
        <f>IF(E567=0,0,H483)</f>
        <v>62</v>
      </c>
      <c r="C574" s="551">
        <f>IF(E567=0,0,I483)</f>
        <v>62</v>
      </c>
      <c r="D574" s="600">
        <f>IF(D576=0,0,B574/C574)</f>
        <v>1</v>
      </c>
      <c r="E574" s="531"/>
      <c r="F574" s="531"/>
      <c r="G574" s="552"/>
    </row>
    <row r="575" spans="1:9">
      <c r="A575" s="531" t="s">
        <v>28</v>
      </c>
      <c r="B575" s="551">
        <f>IF(E567=0,0,H548)</f>
        <v>12</v>
      </c>
      <c r="C575" s="551">
        <f>IF(E567=0,0,I548)</f>
        <v>12</v>
      </c>
      <c r="D575" s="600">
        <f>IF(D576=0,0,B575/C575)</f>
        <v>1</v>
      </c>
      <c r="E575" s="531"/>
      <c r="F575" s="531"/>
      <c r="G575" s="552"/>
    </row>
    <row r="576" spans="1:9">
      <c r="A576" s="531" t="s">
        <v>44</v>
      </c>
      <c r="B576" s="551">
        <f>IF(H2=0,0,SUM(B568:B575))</f>
        <v>372</v>
      </c>
      <c r="C576" s="551">
        <f>IF(H2=0,0,SUM(C568:C575))</f>
        <v>372</v>
      </c>
      <c r="D576" s="600">
        <f>IF(H2=0,0,B576/C576)</f>
        <v>1</v>
      </c>
      <c r="E576" s="531"/>
      <c r="F576" s="531"/>
      <c r="G576" s="552"/>
    </row>
    <row r="577" spans="1:7">
      <c r="A577" s="531"/>
      <c r="B577" s="551"/>
      <c r="C577" s="551"/>
      <c r="D577" s="531"/>
      <c r="E577" s="531"/>
      <c r="F577" s="531"/>
      <c r="G577" s="552"/>
    </row>
    <row r="578" spans="1:7">
      <c r="A578" s="531"/>
      <c r="B578" s="551"/>
      <c r="C578" s="551"/>
      <c r="D578" s="531"/>
      <c r="E578" s="531"/>
      <c r="F578" s="531"/>
      <c r="G578" s="552"/>
    </row>
    <row r="579" spans="1:7">
      <c r="A579" s="531">
        <v>0</v>
      </c>
      <c r="B579" s="551"/>
      <c r="C579" s="551"/>
      <c r="D579" s="531"/>
      <c r="E579" s="531"/>
      <c r="F579" s="531"/>
      <c r="G579" s="552"/>
    </row>
    <row r="580" spans="1:7">
      <c r="A580" s="531">
        <v>1</v>
      </c>
      <c r="B580" s="551"/>
      <c r="C580" s="551"/>
      <c r="D580" s="531"/>
      <c r="E580" s="531"/>
      <c r="F580" s="531"/>
      <c r="G580" s="552"/>
    </row>
    <row r="581" spans="1:7">
      <c r="A581" s="531">
        <v>2</v>
      </c>
      <c r="B581" s="551"/>
      <c r="C581" s="551"/>
      <c r="D581" s="531"/>
      <c r="E581" s="531"/>
      <c r="F581" s="531"/>
      <c r="G581" s="552"/>
    </row>
    <row r="582" spans="1:7">
      <c r="A582" s="531"/>
      <c r="B582" s="551"/>
      <c r="C582" s="551"/>
      <c r="D582" s="531"/>
      <c r="E582" s="531"/>
      <c r="F582" s="531"/>
      <c r="G582" s="552"/>
    </row>
    <row r="583" spans="1:7">
      <c r="A583" s="531"/>
      <c r="B583" s="551"/>
      <c r="C583" s="551"/>
      <c r="D583" s="531"/>
      <c r="E583" s="531"/>
      <c r="F583" s="531"/>
      <c r="G583" s="552"/>
    </row>
    <row r="584" spans="1:7">
      <c r="A584" s="531"/>
      <c r="B584" s="551"/>
      <c r="C584" s="551"/>
      <c r="D584" s="531"/>
      <c r="E584" s="531"/>
      <c r="F584" s="531"/>
      <c r="G584" s="552"/>
    </row>
    <row r="585" spans="1:7">
      <c r="B585" s="551"/>
      <c r="C585" s="551"/>
      <c r="D585" s="531"/>
      <c r="E585" s="531"/>
      <c r="F585" s="531"/>
      <c r="G585" s="552"/>
    </row>
    <row r="586" spans="1:7">
      <c r="B586" s="551"/>
      <c r="C586" s="551"/>
      <c r="D586" s="531"/>
      <c r="E586" s="531"/>
      <c r="F586" s="531"/>
      <c r="G586" s="552"/>
    </row>
    <row r="587" spans="1:7">
      <c r="B587" s="551"/>
      <c r="C587" s="551"/>
      <c r="D587" s="531"/>
      <c r="E587" s="531"/>
      <c r="F587" s="531"/>
      <c r="G587" s="552"/>
    </row>
    <row r="588" spans="1:7">
      <c r="B588" s="551"/>
      <c r="C588" s="551"/>
      <c r="D588" s="531"/>
      <c r="E588" s="531"/>
      <c r="F588" s="531"/>
      <c r="G588" s="552"/>
    </row>
    <row r="589" spans="1:7">
      <c r="A589" s="523"/>
      <c r="B589" s="553"/>
      <c r="C589" s="553"/>
      <c r="D589" s="552"/>
      <c r="E589" s="552"/>
      <c r="F589" s="552"/>
      <c r="G589" s="552"/>
    </row>
    <row r="590" spans="1:7">
      <c r="A590" s="523"/>
      <c r="B590" s="553"/>
      <c r="C590" s="553"/>
      <c r="D590" s="552"/>
      <c r="E590" s="552"/>
      <c r="F590" s="552"/>
      <c r="G590" s="552"/>
    </row>
    <row r="591" spans="1:7">
      <c r="A591" s="523"/>
      <c r="B591" s="553"/>
      <c r="C591" s="553"/>
      <c r="D591" s="552"/>
      <c r="E591" s="552"/>
      <c r="F591" s="552"/>
      <c r="G591" s="552"/>
    </row>
    <row r="592" spans="1:7">
      <c r="A592" s="523"/>
      <c r="B592" s="553"/>
      <c r="C592" s="553"/>
      <c r="D592" s="552"/>
      <c r="E592" s="552"/>
      <c r="F592" s="552"/>
      <c r="G592" s="552"/>
    </row>
    <row r="593" spans="1:7">
      <c r="A593" s="523"/>
      <c r="B593" s="553"/>
      <c r="C593" s="553"/>
      <c r="D593" s="552"/>
      <c r="E593" s="552"/>
      <c r="F593" s="552"/>
      <c r="G593" s="552"/>
    </row>
    <row r="594" spans="1:7">
      <c r="A594" s="523"/>
      <c r="B594" s="553"/>
      <c r="C594" s="553"/>
      <c r="D594" s="552"/>
      <c r="E594" s="552"/>
      <c r="F594" s="552"/>
      <c r="G594" s="552"/>
    </row>
    <row r="595" spans="1:7">
      <c r="A595" s="523"/>
      <c r="B595" s="553"/>
      <c r="C595" s="553"/>
      <c r="D595" s="552"/>
      <c r="E595" s="552"/>
      <c r="F595" s="552"/>
      <c r="G595" s="552"/>
    </row>
    <row r="596" spans="1:7">
      <c r="A596" s="523"/>
      <c r="B596" s="553"/>
      <c r="C596" s="553"/>
      <c r="D596" s="552"/>
      <c r="E596" s="552"/>
      <c r="F596" s="552"/>
      <c r="G596" s="552"/>
    </row>
    <row r="597" spans="1:7">
      <c r="A597" s="523"/>
      <c r="B597" s="553"/>
      <c r="C597" s="553"/>
      <c r="D597" s="552"/>
      <c r="E597" s="552"/>
      <c r="F597" s="552"/>
      <c r="G597" s="552"/>
    </row>
    <row r="598" spans="1:7">
      <c r="A598" s="523"/>
      <c r="B598" s="553"/>
      <c r="C598" s="553"/>
      <c r="D598" s="552"/>
      <c r="E598" s="552"/>
      <c r="F598" s="552"/>
      <c r="G598" s="552"/>
    </row>
    <row r="599" spans="1:7">
      <c r="B599" s="551"/>
      <c r="C599" s="551"/>
      <c r="D599" s="531"/>
      <c r="E599" s="531"/>
      <c r="F599" s="531"/>
    </row>
    <row r="600" spans="1:7">
      <c r="B600" s="551"/>
      <c r="C600" s="551"/>
      <c r="D600" s="531"/>
      <c r="E600" s="531"/>
      <c r="F600" s="531"/>
    </row>
    <row r="601" spans="1:7">
      <c r="B601" s="551"/>
      <c r="C601" s="551"/>
      <c r="D601" s="531"/>
      <c r="E601" s="531"/>
      <c r="F601" s="531"/>
    </row>
    <row r="602" spans="1:7">
      <c r="B602" s="551"/>
      <c r="C602" s="551"/>
      <c r="D602" s="531"/>
      <c r="E602" s="531"/>
      <c r="F602" s="531"/>
    </row>
    <row r="603" spans="1:7">
      <c r="B603" s="551"/>
      <c r="C603" s="551"/>
      <c r="D603" s="531"/>
      <c r="E603" s="531"/>
      <c r="F603" s="531"/>
    </row>
    <row r="604" spans="1:7">
      <c r="A604" s="523"/>
      <c r="B604" s="553"/>
      <c r="C604" s="553"/>
      <c r="D604" s="552"/>
      <c r="E604" s="552"/>
      <c r="F604" s="552"/>
    </row>
    <row r="605" spans="1:7">
      <c r="A605" s="523"/>
      <c r="B605" s="553"/>
      <c r="C605" s="553"/>
      <c r="D605" s="552"/>
      <c r="E605" s="552"/>
      <c r="F605" s="552"/>
    </row>
    <row r="606" spans="1:7">
      <c r="A606" s="523"/>
      <c r="B606" s="553"/>
      <c r="C606" s="553"/>
      <c r="D606" s="552"/>
      <c r="E606" s="552"/>
      <c r="F606" s="552"/>
    </row>
  </sheetData>
  <sheetProtection algorithmName="SHA-512" hashValue="YjEMI4ib/UoPGTY6+VdrV6KXOgEm9KeO+YAXcJM/Ua/gS8CdrePrSDbFNG8G9tKeZ4ZcsfZnWAYdWGOofmGpig==" saltValue="K5GBcJwO7Q5oD7RI2b8itg==" spinCount="100000" sheet="1" objects="1" scenarios="1"/>
  <protectedRanges>
    <protectedRange sqref="G208:G211" name="Range3"/>
    <protectedRange sqref="D208:D211" name="Range2"/>
    <protectedRange sqref="D474" name="Range4"/>
    <protectedRange sqref="D475" name="Range1_4"/>
    <protectedRange sqref="D476" name="Range1_4_1"/>
    <protectedRange sqref="D477" name="Range1_4_2"/>
    <protectedRange sqref="D478" name="Range1_4_3"/>
    <protectedRange sqref="D525:D526" name="Range6"/>
  </protectedRanges>
  <autoFilter ref="A41:G564" xr:uid="{00000000-0009-0000-0000-000011000000}">
    <filterColumn colId="0">
      <colorFilter dxfId="7"/>
    </filterColumn>
  </autoFilter>
  <mergeCells count="91">
    <mergeCell ref="B554:G554"/>
    <mergeCell ref="B561:G561"/>
    <mergeCell ref="B513:G513"/>
    <mergeCell ref="B517:G517"/>
    <mergeCell ref="B523:G523"/>
    <mergeCell ref="B527:G527"/>
    <mergeCell ref="B548:G548"/>
    <mergeCell ref="B549:G549"/>
    <mergeCell ref="B530:G530"/>
    <mergeCell ref="B537:G537"/>
    <mergeCell ref="B496:G496"/>
    <mergeCell ref="B413:G413"/>
    <mergeCell ref="B425:G425"/>
    <mergeCell ref="B426:G426"/>
    <mergeCell ref="B434:G434"/>
    <mergeCell ref="B443:G443"/>
    <mergeCell ref="B448:G448"/>
    <mergeCell ref="B456:G456"/>
    <mergeCell ref="B467:G467"/>
    <mergeCell ref="B483:G483"/>
    <mergeCell ref="B484:G484"/>
    <mergeCell ref="B491:G491"/>
    <mergeCell ref="B374:G374"/>
    <mergeCell ref="B214:G214"/>
    <mergeCell ref="B219:G219"/>
    <mergeCell ref="B229:G229"/>
    <mergeCell ref="B236:G236"/>
    <mergeCell ref="B248:G248"/>
    <mergeCell ref="B270:G270"/>
    <mergeCell ref="B275:G275"/>
    <mergeCell ref="B278:G278"/>
    <mergeCell ref="B310:G310"/>
    <mergeCell ref="B327:G327"/>
    <mergeCell ref="B358:G358"/>
    <mergeCell ref="B213:G213"/>
    <mergeCell ref="B100:G100"/>
    <mergeCell ref="B110:G110"/>
    <mergeCell ref="B116:G116"/>
    <mergeCell ref="B121:G121"/>
    <mergeCell ref="B146:G146"/>
    <mergeCell ref="B147:G147"/>
    <mergeCell ref="B164:G164"/>
    <mergeCell ref="B171:G171"/>
    <mergeCell ref="B176:G176"/>
    <mergeCell ref="B183:G183"/>
    <mergeCell ref="B188:G188"/>
    <mergeCell ref="B134:G134"/>
    <mergeCell ref="B199:G199"/>
    <mergeCell ref="B99:G99"/>
    <mergeCell ref="B31:I31"/>
    <mergeCell ref="B32:I32"/>
    <mergeCell ref="B33:I33"/>
    <mergeCell ref="B34:I34"/>
    <mergeCell ref="B35:I35"/>
    <mergeCell ref="B36:I36"/>
    <mergeCell ref="B37:I37"/>
    <mergeCell ref="A38:I40"/>
    <mergeCell ref="B42:G42"/>
    <mergeCell ref="B43:G43"/>
    <mergeCell ref="B84:G84"/>
    <mergeCell ref="B30:I30"/>
    <mergeCell ref="B19:I19"/>
    <mergeCell ref="B20:I20"/>
    <mergeCell ref="B21:I21"/>
    <mergeCell ref="B22:I22"/>
    <mergeCell ref="B23:I23"/>
    <mergeCell ref="B24:I24"/>
    <mergeCell ref="B25:I25"/>
    <mergeCell ref="B26:I26"/>
    <mergeCell ref="B27:I27"/>
    <mergeCell ref="B28:I28"/>
    <mergeCell ref="B29:I29"/>
    <mergeCell ref="B18:I18"/>
    <mergeCell ref="A5:B5"/>
    <mergeCell ref="C5:E5"/>
    <mergeCell ref="G5:I5"/>
    <mergeCell ref="A6:B6"/>
    <mergeCell ref="C6:E6"/>
    <mergeCell ref="G6:I6"/>
    <mergeCell ref="A7:I7"/>
    <mergeCell ref="A8:C8"/>
    <mergeCell ref="D8:I8"/>
    <mergeCell ref="D9:I16"/>
    <mergeCell ref="A17:I17"/>
    <mergeCell ref="A1:I1"/>
    <mergeCell ref="A2:G2"/>
    <mergeCell ref="H2:I2"/>
    <mergeCell ref="A3:I3"/>
    <mergeCell ref="A4:B4"/>
    <mergeCell ref="C4:E4"/>
    <mergeCell ref="G4:I4"/>
  </mergeCells>
  <conditionalFormatting sqref="C232:C233">
    <cfRule type="duplicateValues" dxfId="6" priority="1"/>
  </conditionalFormatting>
  <dataValidations count="7">
    <dataValidation type="list" allowBlank="1" showInputMessage="1" showErrorMessage="1" sqref="D577:D584 D548 D529 D41:D56 D85:D91 D103:D106 D111 D191:D192 D220:D223 D360 D427:D429 D58:D83 D524 D519 D277:D309 D564:D567 D493 D486:D490 D483 D465:D466 D557:D560 D552:D553 D442 D433 D374:D425 D332:D357 D318:D326 D311:D316 D251:D269 D245 D328:D329 D228 D225 D213 D187 D178:D179 D172 D166 D184 D96:D99 D122:D125 D114:D115 D108 D127:D133 D146" xr:uid="{054A3960-171F-4CA4-B8F1-FEA844581F1D}">
      <formula1>$A$568:$A$570</formula1>
    </dataValidation>
    <dataValidation type="list" allowBlank="1" showInputMessage="1" showErrorMessage="1" sqref="D585:D1048576 D538:D547 D531:D536 D101:D102 D107 D109 D112:D113 D117:D120 D126 D148:D163 D167:D170 D165 D173:D175 D180:D182 D177 D185:D186 D92:D95 D189:D190 D215:D218 D226:D227 D224 D230:D235 D246:D247 D237:D244 D249:D250 D271:D274 D276 D317 D330:D331 D361:D373 D359 D430:D432 D435:D441 D444:D447 D449:D455 D457:D464 D135:D145 D485 D494:D495 D492 D497:D512 D514:D516 D520:D522 D518 D200:D212 D193:D198 D550:D551 D555:D556 D562:D563 D57" xr:uid="{8C808D1F-BF3A-49E8-A8F6-C85A4F2A9AFD}">
      <formula1>$A$579:$A$581</formula1>
    </dataValidation>
    <dataValidation type="list" allowBlank="1" showInputMessage="1" showErrorMessage="1" sqref="D134" xr:uid="{D52A3A4E-3594-40C2-8CA3-F239D7450795}">
      <formula1>$A$620:$A$622</formula1>
    </dataValidation>
    <dataValidation type="list" allowBlank="1" showInputMessage="1" showErrorMessage="1" sqref="D199 D528 D523 D472:D482" xr:uid="{97C98FDA-AB99-4369-B1C6-B2C21666A382}">
      <formula1>$A$610:$A$612</formula1>
    </dataValidation>
    <dataValidation type="list" allowBlank="1" showInputMessage="1" showErrorMessage="1" sqref="D468:D471" xr:uid="{951C0E45-BDA9-435F-AB0A-88BE7499AB91}">
      <formula1>$A$611:$A$613</formula1>
    </dataValidation>
    <dataValidation type="list" allowBlank="1" showInputMessage="1" showErrorMessage="1" sqref="D530 D537" xr:uid="{87BFE11C-6774-4B66-B1B9-0BC7FDFC71F6}">
      <formula1>$A$592:$A$594</formula1>
    </dataValidation>
    <dataValidation type="list" allowBlank="1" showInputMessage="1" showErrorMessage="1" sqref="D525:D526" xr:uid="{43F58FBA-87CA-4C02-B258-501FEB268779}">
      <formula1>$A$593:$A$595</formula1>
    </dataValidation>
  </dataValidations>
  <pageMargins left="0.7" right="0.7" top="0.75" bottom="0.75" header="0.3" footer="0.3"/>
  <pageSetup scale="53" orientation="portrait" r:id="rId1"/>
  <headerFooter>
    <oddHeader>&amp;LChecklist - 17&amp;CMortuary&amp;RVersion-NHSRC/3.0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filterMode="1"/>
  <dimension ref="A1:I894"/>
  <sheetViews>
    <sheetView topLeftCell="A303" zoomScale="80" zoomScaleNormal="80" zoomScalePageLayoutView="70" workbookViewId="0">
      <selection activeCell="I826" sqref="I826"/>
    </sheetView>
  </sheetViews>
  <sheetFormatPr defaultColWidth="9.140625" defaultRowHeight="15"/>
  <cols>
    <col min="1" max="1" width="15.7109375" style="330" customWidth="1"/>
    <col min="2" max="2" width="36.7109375" style="8" customWidth="1"/>
    <col min="3" max="3" width="27.42578125" style="8" customWidth="1"/>
    <col min="4" max="4" width="13.140625" style="8" customWidth="1"/>
    <col min="5" max="5" width="13.7109375" style="9" customWidth="1"/>
    <col min="6" max="6" width="22.28515625" style="8" customWidth="1"/>
    <col min="7" max="7" width="20.28515625" style="8" customWidth="1"/>
    <col min="8" max="8" width="6.7109375" style="11" customWidth="1"/>
    <col min="9" max="9" width="6.5703125" style="11" customWidth="1"/>
    <col min="10" max="16384" width="9.140625" style="8"/>
  </cols>
  <sheetData>
    <row r="1" spans="1:9" ht="33.75">
      <c r="A1" s="725" t="s">
        <v>4733</v>
      </c>
      <c r="B1" s="726"/>
      <c r="C1" s="726"/>
      <c r="D1" s="726"/>
      <c r="E1" s="726"/>
      <c r="F1" s="726"/>
      <c r="G1" s="726"/>
      <c r="H1" s="839"/>
      <c r="I1" s="840"/>
    </row>
    <row r="2" spans="1:9" ht="33.75">
      <c r="A2" s="725" t="s">
        <v>4757</v>
      </c>
      <c r="B2" s="726"/>
      <c r="C2" s="726"/>
      <c r="D2" s="726"/>
      <c r="E2" s="726"/>
      <c r="F2" s="726"/>
      <c r="G2" s="726"/>
      <c r="H2" s="776">
        <v>13</v>
      </c>
      <c r="I2" s="777"/>
    </row>
    <row r="3" spans="1:9" ht="28.5">
      <c r="A3" s="731" t="s">
        <v>4735</v>
      </c>
      <c r="B3" s="731"/>
      <c r="C3" s="731"/>
      <c r="D3" s="731"/>
      <c r="E3" s="731"/>
      <c r="F3" s="731"/>
      <c r="G3" s="731"/>
      <c r="H3" s="841"/>
      <c r="I3" s="841"/>
    </row>
    <row r="4" spans="1:9" ht="42">
      <c r="A4" s="811" t="s">
        <v>4730</v>
      </c>
      <c r="B4" s="811"/>
      <c r="C4" s="741"/>
      <c r="D4" s="741"/>
      <c r="E4" s="741"/>
      <c r="F4" s="453" t="s">
        <v>4739</v>
      </c>
      <c r="G4" s="741"/>
      <c r="H4" s="842"/>
      <c r="I4" s="842"/>
    </row>
    <row r="5" spans="1:9" ht="42">
      <c r="A5" s="812" t="s">
        <v>4731</v>
      </c>
      <c r="B5" s="813"/>
      <c r="C5" s="814"/>
      <c r="D5" s="814"/>
      <c r="E5" s="814"/>
      <c r="F5" s="454" t="s">
        <v>4744</v>
      </c>
      <c r="G5" s="741"/>
      <c r="H5" s="842"/>
      <c r="I5" s="842"/>
    </row>
    <row r="6" spans="1:9" ht="42">
      <c r="A6" s="743" t="s">
        <v>4741</v>
      </c>
      <c r="B6" s="743"/>
      <c r="C6" s="744"/>
      <c r="D6" s="744"/>
      <c r="E6" s="744"/>
      <c r="F6" s="454" t="s">
        <v>4740</v>
      </c>
      <c r="G6" s="741"/>
      <c r="H6" s="842"/>
      <c r="I6" s="842"/>
    </row>
    <row r="7" spans="1:9" ht="33.75">
      <c r="A7" s="898" t="s">
        <v>3744</v>
      </c>
      <c r="B7" s="899"/>
      <c r="C7" s="899"/>
      <c r="D7" s="899"/>
      <c r="E7" s="899"/>
      <c r="F7" s="899"/>
      <c r="G7" s="899"/>
      <c r="H7" s="899"/>
      <c r="I7" s="899"/>
    </row>
    <row r="8" spans="1:9" ht="33.75">
      <c r="A8" s="477"/>
      <c r="B8" s="1022" t="s">
        <v>43</v>
      </c>
      <c r="C8" s="1023"/>
      <c r="D8" s="882" t="s">
        <v>3743</v>
      </c>
      <c r="E8" s="882"/>
      <c r="F8" s="882"/>
      <c r="G8" s="882"/>
      <c r="H8" s="883"/>
      <c r="I8" s="883"/>
    </row>
    <row r="9" spans="1:9" ht="33.6" customHeight="1">
      <c r="A9" s="459" t="s">
        <v>42</v>
      </c>
      <c r="B9" s="480" t="s">
        <v>41</v>
      </c>
      <c r="C9" s="451">
        <f>Admin!D870</f>
        <v>1</v>
      </c>
      <c r="D9" s="884">
        <f>D878</f>
        <v>1</v>
      </c>
      <c r="E9" s="885"/>
      <c r="F9" s="885"/>
      <c r="G9" s="885"/>
      <c r="H9" s="886"/>
      <c r="I9" s="887"/>
    </row>
    <row r="10" spans="1:9" ht="33.6" customHeight="1">
      <c r="A10" s="459" t="s">
        <v>40</v>
      </c>
      <c r="B10" s="480" t="s">
        <v>39</v>
      </c>
      <c r="C10" s="451">
        <f>Admin!D871</f>
        <v>1</v>
      </c>
      <c r="D10" s="888"/>
      <c r="E10" s="889"/>
      <c r="F10" s="889"/>
      <c r="G10" s="889"/>
      <c r="H10" s="890"/>
      <c r="I10" s="891"/>
    </row>
    <row r="11" spans="1:9" ht="33.6" customHeight="1">
      <c r="A11" s="459" t="s">
        <v>38</v>
      </c>
      <c r="B11" s="480" t="s">
        <v>37</v>
      </c>
      <c r="C11" s="451">
        <f>Admin!D872</f>
        <v>1</v>
      </c>
      <c r="D11" s="888"/>
      <c r="E11" s="889"/>
      <c r="F11" s="889"/>
      <c r="G11" s="889"/>
      <c r="H11" s="890"/>
      <c r="I11" s="891"/>
    </row>
    <row r="12" spans="1:9" ht="33.6" customHeight="1">
      <c r="A12" s="459" t="s">
        <v>36</v>
      </c>
      <c r="B12" s="480" t="s">
        <v>35</v>
      </c>
      <c r="C12" s="451">
        <f>Admin!D873</f>
        <v>1</v>
      </c>
      <c r="D12" s="888"/>
      <c r="E12" s="889"/>
      <c r="F12" s="889"/>
      <c r="G12" s="889"/>
      <c r="H12" s="890"/>
      <c r="I12" s="891"/>
    </row>
    <row r="13" spans="1:9" ht="33.6" customHeight="1">
      <c r="A13" s="459" t="s">
        <v>34</v>
      </c>
      <c r="B13" s="480" t="s">
        <v>33</v>
      </c>
      <c r="C13" s="451">
        <f>Admin!D874</f>
        <v>1</v>
      </c>
      <c r="D13" s="888"/>
      <c r="E13" s="889"/>
      <c r="F13" s="889"/>
      <c r="G13" s="889"/>
      <c r="H13" s="890"/>
      <c r="I13" s="891"/>
    </row>
    <row r="14" spans="1:9" ht="33.6" customHeight="1">
      <c r="A14" s="459" t="s">
        <v>31</v>
      </c>
      <c r="B14" s="480" t="s">
        <v>24</v>
      </c>
      <c r="C14" s="451">
        <f>Admin!D875</f>
        <v>1</v>
      </c>
      <c r="D14" s="888"/>
      <c r="E14" s="889"/>
      <c r="F14" s="889"/>
      <c r="G14" s="889"/>
      <c r="H14" s="890"/>
      <c r="I14" s="891"/>
    </row>
    <row r="15" spans="1:9" ht="33.6" customHeight="1">
      <c r="A15" s="459" t="s">
        <v>30</v>
      </c>
      <c r="B15" s="480" t="s">
        <v>29</v>
      </c>
      <c r="C15" s="451">
        <f>Admin!D876</f>
        <v>1</v>
      </c>
      <c r="D15" s="888"/>
      <c r="E15" s="889"/>
      <c r="F15" s="889"/>
      <c r="G15" s="889"/>
      <c r="H15" s="890"/>
      <c r="I15" s="891"/>
    </row>
    <row r="16" spans="1:9" ht="33.6" customHeight="1">
      <c r="A16" s="459" t="s">
        <v>28</v>
      </c>
      <c r="B16" s="480" t="s">
        <v>27</v>
      </c>
      <c r="C16" s="451">
        <f>Admin!D877</f>
        <v>1</v>
      </c>
      <c r="D16" s="892"/>
      <c r="E16" s="893"/>
      <c r="F16" s="893"/>
      <c r="G16" s="893"/>
      <c r="H16" s="894"/>
      <c r="I16" s="895"/>
    </row>
    <row r="17" spans="1:9" customFormat="1" ht="33.6" customHeight="1">
      <c r="A17" s="870"/>
      <c r="B17" s="871"/>
      <c r="C17" s="871"/>
      <c r="D17" s="871"/>
      <c r="E17" s="871"/>
      <c r="F17" s="871"/>
      <c r="G17" s="871"/>
      <c r="H17" s="872"/>
      <c r="I17" s="873"/>
    </row>
    <row r="18" spans="1:9" customFormat="1" ht="33.6" customHeight="1">
      <c r="A18" s="459"/>
      <c r="B18" s="764" t="s">
        <v>4736</v>
      </c>
      <c r="C18" s="764"/>
      <c r="D18" s="764"/>
      <c r="E18" s="764"/>
      <c r="F18" s="764"/>
      <c r="G18" s="764"/>
      <c r="H18" s="897"/>
      <c r="I18" s="897"/>
    </row>
    <row r="19" spans="1:9" customFormat="1" ht="33.6" customHeight="1">
      <c r="A19" s="460">
        <v>1</v>
      </c>
      <c r="B19" s="745"/>
      <c r="C19" s="745"/>
      <c r="D19" s="745"/>
      <c r="E19" s="745"/>
      <c r="F19" s="745"/>
      <c r="G19" s="745"/>
      <c r="H19" s="909"/>
      <c r="I19" s="909"/>
    </row>
    <row r="20" spans="1:9" customFormat="1" ht="33.6" customHeight="1">
      <c r="A20" s="460">
        <v>2</v>
      </c>
      <c r="B20" s="745"/>
      <c r="C20" s="745"/>
      <c r="D20" s="745"/>
      <c r="E20" s="745"/>
      <c r="F20" s="745"/>
      <c r="G20" s="745"/>
      <c r="H20" s="909"/>
      <c r="I20" s="909"/>
    </row>
    <row r="21" spans="1:9" customFormat="1" ht="33.6" customHeight="1">
      <c r="A21" s="460">
        <v>3</v>
      </c>
      <c r="B21" s="745"/>
      <c r="C21" s="745"/>
      <c r="D21" s="745"/>
      <c r="E21" s="745"/>
      <c r="F21" s="745"/>
      <c r="G21" s="745"/>
      <c r="H21" s="909"/>
      <c r="I21" s="909"/>
    </row>
    <row r="22" spans="1:9" customFormat="1" ht="33.6" customHeight="1">
      <c r="A22" s="460">
        <v>4</v>
      </c>
      <c r="B22" s="745"/>
      <c r="C22" s="745"/>
      <c r="D22" s="745"/>
      <c r="E22" s="745"/>
      <c r="F22" s="745"/>
      <c r="G22" s="745"/>
      <c r="H22" s="909"/>
      <c r="I22" s="909"/>
    </row>
    <row r="23" spans="1:9" customFormat="1" ht="33.6" customHeight="1">
      <c r="A23" s="460">
        <v>5</v>
      </c>
      <c r="B23" s="745"/>
      <c r="C23" s="745"/>
      <c r="D23" s="745"/>
      <c r="E23" s="745"/>
      <c r="F23" s="745"/>
      <c r="G23" s="745"/>
      <c r="H23" s="909"/>
      <c r="I23" s="909"/>
    </row>
    <row r="24" spans="1:9" customFormat="1" ht="33.6" customHeight="1">
      <c r="A24" s="459"/>
      <c r="B24" s="767" t="s">
        <v>4738</v>
      </c>
      <c r="C24" s="768"/>
      <c r="D24" s="768"/>
      <c r="E24" s="768"/>
      <c r="F24" s="768"/>
      <c r="G24" s="768"/>
      <c r="H24" s="868"/>
      <c r="I24" s="869"/>
    </row>
    <row r="25" spans="1:9" customFormat="1" ht="33.6" customHeight="1">
      <c r="A25" s="460">
        <v>1</v>
      </c>
      <c r="B25" s="745"/>
      <c r="C25" s="745"/>
      <c r="D25" s="745"/>
      <c r="E25" s="745"/>
      <c r="F25" s="745"/>
      <c r="G25" s="745"/>
      <c r="H25" s="909"/>
      <c r="I25" s="909"/>
    </row>
    <row r="26" spans="1:9" customFormat="1" ht="33.6" customHeight="1">
      <c r="A26" s="460">
        <v>2</v>
      </c>
      <c r="B26" s="745"/>
      <c r="C26" s="745"/>
      <c r="D26" s="745"/>
      <c r="E26" s="745"/>
      <c r="F26" s="745"/>
      <c r="G26" s="745"/>
      <c r="H26" s="909"/>
      <c r="I26" s="909"/>
    </row>
    <row r="27" spans="1:9" customFormat="1" ht="33.6" customHeight="1">
      <c r="A27" s="460">
        <v>3</v>
      </c>
      <c r="B27" s="745"/>
      <c r="C27" s="745"/>
      <c r="D27" s="745"/>
      <c r="E27" s="745"/>
      <c r="F27" s="745"/>
      <c r="G27" s="745"/>
      <c r="H27" s="909"/>
      <c r="I27" s="909"/>
    </row>
    <row r="28" spans="1:9" customFormat="1" ht="33.6" customHeight="1">
      <c r="A28" s="460">
        <v>4</v>
      </c>
      <c r="B28" s="794"/>
      <c r="C28" s="795"/>
      <c r="D28" s="795"/>
      <c r="E28" s="795"/>
      <c r="F28" s="795"/>
      <c r="G28" s="795"/>
      <c r="H28" s="855"/>
      <c r="I28" s="856"/>
    </row>
    <row r="29" spans="1:9" customFormat="1" ht="33.6" customHeight="1">
      <c r="A29" s="460">
        <v>5</v>
      </c>
      <c r="B29" s="794"/>
      <c r="C29" s="795"/>
      <c r="D29" s="795"/>
      <c r="E29" s="795"/>
      <c r="F29" s="795"/>
      <c r="G29" s="795"/>
      <c r="H29" s="855"/>
      <c r="I29" s="856"/>
    </row>
    <row r="30" spans="1:9" customFormat="1" ht="33.6" customHeight="1">
      <c r="A30" s="459"/>
      <c r="B30" s="764" t="s">
        <v>4737</v>
      </c>
      <c r="C30" s="764"/>
      <c r="D30" s="764"/>
      <c r="E30" s="764"/>
      <c r="F30" s="764"/>
      <c r="G30" s="764"/>
      <c r="H30" s="897"/>
      <c r="I30" s="897"/>
    </row>
    <row r="31" spans="1:9" customFormat="1" ht="33.6" customHeight="1">
      <c r="A31" s="460">
        <v>1</v>
      </c>
      <c r="B31" s="745"/>
      <c r="C31" s="745"/>
      <c r="D31" s="745"/>
      <c r="E31" s="745"/>
      <c r="F31" s="745"/>
      <c r="G31" s="745"/>
      <c r="H31" s="909"/>
      <c r="I31" s="909"/>
    </row>
    <row r="32" spans="1:9" customFormat="1" ht="33.6" customHeight="1">
      <c r="A32" s="460">
        <v>2</v>
      </c>
      <c r="B32" s="745"/>
      <c r="C32" s="745"/>
      <c r="D32" s="745"/>
      <c r="E32" s="745"/>
      <c r="F32" s="745"/>
      <c r="G32" s="745"/>
      <c r="H32" s="909"/>
      <c r="I32" s="909"/>
    </row>
    <row r="33" spans="1:9" customFormat="1" ht="33.6" customHeight="1">
      <c r="A33" s="460">
        <v>3</v>
      </c>
      <c r="B33" s="745"/>
      <c r="C33" s="745"/>
      <c r="D33" s="745"/>
      <c r="E33" s="745"/>
      <c r="F33" s="745"/>
      <c r="G33" s="745"/>
      <c r="H33" s="909"/>
      <c r="I33" s="909"/>
    </row>
    <row r="34" spans="1:9" customFormat="1" ht="33.6" customHeight="1">
      <c r="A34" s="460">
        <v>4</v>
      </c>
      <c r="B34" s="745"/>
      <c r="C34" s="745"/>
      <c r="D34" s="745"/>
      <c r="E34" s="745"/>
      <c r="F34" s="745"/>
      <c r="G34" s="745"/>
      <c r="H34" s="909"/>
      <c r="I34" s="909"/>
    </row>
    <row r="35" spans="1:9" customFormat="1" ht="33.6" customHeight="1">
      <c r="A35" s="460">
        <v>5</v>
      </c>
      <c r="B35" s="794"/>
      <c r="C35" s="795"/>
      <c r="D35" s="795"/>
      <c r="E35" s="795"/>
      <c r="F35" s="795"/>
      <c r="G35" s="795"/>
      <c r="H35" s="855"/>
      <c r="I35" s="856"/>
    </row>
    <row r="36" spans="1:9" customFormat="1" ht="33.6" customHeight="1">
      <c r="A36" s="459"/>
      <c r="B36" s="860" t="s">
        <v>4742</v>
      </c>
      <c r="C36" s="861"/>
      <c r="D36" s="861"/>
      <c r="E36" s="861"/>
      <c r="F36" s="861"/>
      <c r="G36" s="861"/>
      <c r="H36" s="862"/>
      <c r="I36" s="863"/>
    </row>
    <row r="37" spans="1:9" customFormat="1" ht="33.6" customHeight="1">
      <c r="A37" s="459"/>
      <c r="B37" s="747" t="s">
        <v>4743</v>
      </c>
      <c r="C37" s="747"/>
      <c r="D37" s="747"/>
      <c r="E37" s="747"/>
      <c r="F37" s="747"/>
      <c r="G37" s="747"/>
      <c r="H37" s="910"/>
      <c r="I37" s="910"/>
    </row>
    <row r="38" spans="1:9" ht="33.6" customHeight="1">
      <c r="A38" s="772"/>
      <c r="B38" s="772"/>
      <c r="C38" s="772"/>
      <c r="D38" s="772"/>
      <c r="E38" s="772"/>
      <c r="F38" s="772"/>
      <c r="G38" s="772"/>
      <c r="H38" s="854"/>
      <c r="I38" s="854"/>
    </row>
    <row r="39" spans="1:9" ht="33.6" customHeight="1">
      <c r="A39" s="772"/>
      <c r="B39" s="772"/>
      <c r="C39" s="772"/>
      <c r="D39" s="772"/>
      <c r="E39" s="772"/>
      <c r="F39" s="772"/>
      <c r="G39" s="772"/>
      <c r="H39" s="854"/>
      <c r="I39" s="854"/>
    </row>
    <row r="40" spans="1:9" ht="26.25">
      <c r="A40" s="1004" t="s">
        <v>4378</v>
      </c>
      <c r="B40" s="875"/>
      <c r="C40" s="875"/>
      <c r="D40" s="875"/>
      <c r="E40" s="875"/>
      <c r="F40" s="875"/>
      <c r="G40" s="1014"/>
    </row>
    <row r="41" spans="1:9" ht="30">
      <c r="A41" s="360" t="s">
        <v>4377</v>
      </c>
      <c r="B41" s="352" t="s">
        <v>1908</v>
      </c>
      <c r="C41" s="352" t="s">
        <v>2391</v>
      </c>
      <c r="D41" s="350" t="s">
        <v>1435</v>
      </c>
      <c r="E41" s="351" t="s">
        <v>1906</v>
      </c>
      <c r="F41" s="350" t="s">
        <v>1433</v>
      </c>
      <c r="G41" s="353" t="s">
        <v>1432</v>
      </c>
    </row>
    <row r="42" spans="1:9" ht="18.75">
      <c r="A42" s="304"/>
      <c r="B42" s="1035" t="s">
        <v>1430</v>
      </c>
      <c r="C42" s="951"/>
      <c r="D42" s="951"/>
      <c r="E42" s="951"/>
      <c r="F42" s="951"/>
      <c r="G42" s="951"/>
      <c r="H42" s="11">
        <f>H43+H63+H71+H77+H92+H101</f>
        <v>56</v>
      </c>
      <c r="I42" s="11">
        <f>I43+I63+I71+I77+I92+I101</f>
        <v>56</v>
      </c>
    </row>
    <row r="43" spans="1:9" ht="40.15" customHeight="1">
      <c r="A43" s="144" t="s">
        <v>1429</v>
      </c>
      <c r="B43" s="879" t="s">
        <v>1428</v>
      </c>
      <c r="C43" s="880"/>
      <c r="D43" s="880"/>
      <c r="E43" s="880"/>
      <c r="F43" s="880"/>
      <c r="G43" s="881"/>
      <c r="H43" s="11">
        <f>SUM(D59:D62)</f>
        <v>8</v>
      </c>
      <c r="I43" s="11">
        <f>COUNT(D59:D62)*2</f>
        <v>8</v>
      </c>
    </row>
    <row r="44" spans="1:9" ht="31.5" hidden="1">
      <c r="A44" s="259" t="s">
        <v>4376</v>
      </c>
      <c r="B44" s="28" t="s">
        <v>1426</v>
      </c>
      <c r="C44" s="44"/>
      <c r="D44" s="24"/>
      <c r="E44" s="25"/>
      <c r="F44" s="24"/>
      <c r="G44" s="24"/>
    </row>
    <row r="45" spans="1:9" ht="31.5" hidden="1">
      <c r="A45" s="259" t="s">
        <v>4375</v>
      </c>
      <c r="B45" s="28" t="s">
        <v>1422</v>
      </c>
      <c r="C45" s="44"/>
      <c r="D45" s="24"/>
      <c r="E45" s="25"/>
      <c r="F45" s="24"/>
      <c r="G45" s="24"/>
    </row>
    <row r="46" spans="1:9" ht="31.5" hidden="1">
      <c r="A46" s="259" t="s">
        <v>4374</v>
      </c>
      <c r="B46" s="28" t="s">
        <v>1418</v>
      </c>
      <c r="C46" s="44"/>
      <c r="D46" s="24"/>
      <c r="E46" s="25"/>
      <c r="F46" s="24"/>
      <c r="G46" s="24"/>
    </row>
    <row r="47" spans="1:9" ht="31.5" hidden="1">
      <c r="A47" s="259" t="s">
        <v>4373</v>
      </c>
      <c r="B47" s="28" t="s">
        <v>1414</v>
      </c>
      <c r="C47" s="44"/>
      <c r="D47" s="24"/>
      <c r="E47" s="25"/>
      <c r="F47" s="24"/>
      <c r="G47" s="24"/>
    </row>
    <row r="48" spans="1:9" ht="31.5" hidden="1">
      <c r="A48" s="259" t="s">
        <v>4372</v>
      </c>
      <c r="B48" s="28" t="s">
        <v>1410</v>
      </c>
      <c r="C48" s="44"/>
      <c r="D48" s="24"/>
      <c r="E48" s="25"/>
      <c r="F48" s="24"/>
      <c r="G48" s="24"/>
    </row>
    <row r="49" spans="1:9" ht="15.75" hidden="1">
      <c r="A49" s="259" t="s">
        <v>1407</v>
      </c>
      <c r="B49" s="28" t="s">
        <v>1406</v>
      </c>
      <c r="C49" s="24"/>
      <c r="D49" s="24"/>
      <c r="E49" s="25"/>
      <c r="F49" s="24"/>
      <c r="G49" s="24"/>
    </row>
    <row r="50" spans="1:9" ht="31.5" hidden="1">
      <c r="A50" s="259" t="s">
        <v>4371</v>
      </c>
      <c r="B50" s="28" t="s">
        <v>1400</v>
      </c>
      <c r="C50" s="44"/>
      <c r="D50" s="24"/>
      <c r="E50" s="25"/>
      <c r="F50" s="24"/>
      <c r="G50" s="24"/>
    </row>
    <row r="51" spans="1:9" ht="31.5" hidden="1">
      <c r="A51" s="259" t="s">
        <v>1395</v>
      </c>
      <c r="B51" s="28" t="s">
        <v>1394</v>
      </c>
      <c r="C51" s="24"/>
      <c r="D51" s="24"/>
      <c r="E51" s="25"/>
      <c r="F51" s="24"/>
      <c r="G51" s="24"/>
    </row>
    <row r="52" spans="1:9" ht="31.5" hidden="1">
      <c r="A52" s="259" t="s">
        <v>1392</v>
      </c>
      <c r="B52" s="28" t="s">
        <v>1391</v>
      </c>
      <c r="C52" s="24"/>
      <c r="D52" s="24"/>
      <c r="E52" s="25"/>
      <c r="F52" s="24"/>
      <c r="G52" s="24"/>
    </row>
    <row r="53" spans="1:9" ht="31.5" hidden="1">
      <c r="A53" s="259" t="s">
        <v>1389</v>
      </c>
      <c r="B53" s="28" t="s">
        <v>1388</v>
      </c>
      <c r="C53" s="24"/>
      <c r="D53" s="24"/>
      <c r="E53" s="25"/>
      <c r="F53" s="24"/>
      <c r="G53" s="24"/>
    </row>
    <row r="54" spans="1:9" ht="15.75" hidden="1">
      <c r="A54" s="259" t="s">
        <v>1383</v>
      </c>
      <c r="B54" s="28" t="s">
        <v>1382</v>
      </c>
      <c r="C54" s="24"/>
      <c r="D54" s="24"/>
      <c r="E54" s="25"/>
      <c r="F54" s="24"/>
      <c r="G54" s="24"/>
    </row>
    <row r="55" spans="1:9" ht="31.5" hidden="1">
      <c r="A55" s="259" t="s">
        <v>1379</v>
      </c>
      <c r="B55" s="28" t="s">
        <v>1378</v>
      </c>
      <c r="C55" s="24"/>
      <c r="D55" s="24"/>
      <c r="E55" s="25"/>
      <c r="F55" s="24"/>
      <c r="G55" s="24"/>
    </row>
    <row r="56" spans="1:9" ht="31.5" hidden="1">
      <c r="A56" s="259" t="s">
        <v>1375</v>
      </c>
      <c r="B56" s="28" t="s">
        <v>1374</v>
      </c>
      <c r="C56" s="24"/>
      <c r="D56" s="24"/>
      <c r="E56" s="25"/>
      <c r="F56" s="24"/>
      <c r="G56" s="24"/>
    </row>
    <row r="57" spans="1:9" ht="31.5" hidden="1">
      <c r="A57" s="259" t="s">
        <v>2892</v>
      </c>
      <c r="B57" s="28" t="s">
        <v>1369</v>
      </c>
      <c r="C57" s="44"/>
      <c r="D57" s="24"/>
      <c r="E57" s="25"/>
      <c r="F57" s="24"/>
      <c r="G57" s="24"/>
    </row>
    <row r="58" spans="1:9" ht="30" hidden="1" customHeight="1">
      <c r="A58" s="259" t="s">
        <v>4370</v>
      </c>
      <c r="B58" s="28" t="s">
        <v>1366</v>
      </c>
      <c r="C58" s="44"/>
      <c r="D58" s="24"/>
      <c r="E58" s="25"/>
      <c r="F58" s="24"/>
      <c r="G58" s="24"/>
    </row>
    <row r="59" spans="1:9" ht="31.5">
      <c r="A59" s="260" t="s">
        <v>4369</v>
      </c>
      <c r="B59" s="28" t="s">
        <v>1357</v>
      </c>
      <c r="C59" s="16" t="s">
        <v>4368</v>
      </c>
      <c r="D59" s="23">
        <v>2</v>
      </c>
      <c r="E59" s="25" t="s">
        <v>110</v>
      </c>
      <c r="F59" s="24"/>
      <c r="G59" s="23"/>
    </row>
    <row r="60" spans="1:9" ht="30">
      <c r="A60" s="260"/>
      <c r="B60" s="28"/>
      <c r="C60" s="31" t="s">
        <v>4367</v>
      </c>
      <c r="D60" s="23">
        <v>2</v>
      </c>
      <c r="E60" s="25" t="s">
        <v>110</v>
      </c>
      <c r="F60" s="24"/>
      <c r="G60" s="23"/>
    </row>
    <row r="61" spans="1:9" ht="31.5">
      <c r="A61" s="260" t="s">
        <v>4366</v>
      </c>
      <c r="B61" s="28" t="s">
        <v>1355</v>
      </c>
      <c r="C61" s="16" t="s">
        <v>4365</v>
      </c>
      <c r="D61" s="23">
        <v>2</v>
      </c>
      <c r="E61" s="25" t="s">
        <v>110</v>
      </c>
      <c r="F61" s="24"/>
      <c r="G61" s="23"/>
    </row>
    <row r="62" spans="1:9" ht="31.5">
      <c r="A62" s="260" t="s">
        <v>2890</v>
      </c>
      <c r="B62" s="28" t="s">
        <v>1353</v>
      </c>
      <c r="C62" s="16" t="s">
        <v>4364</v>
      </c>
      <c r="D62" s="23">
        <v>2</v>
      </c>
      <c r="E62" s="25" t="s">
        <v>110</v>
      </c>
      <c r="F62" s="24"/>
      <c r="G62" s="23">
        <v>4343242</v>
      </c>
    </row>
    <row r="63" spans="1:9" ht="40.15" hidden="1" customHeight="1">
      <c r="A63" s="148" t="s">
        <v>1352</v>
      </c>
      <c r="B63" s="879" t="s">
        <v>1351</v>
      </c>
      <c r="C63" s="880"/>
      <c r="D63" s="880"/>
      <c r="E63" s="880"/>
      <c r="F63" s="880"/>
      <c r="G63" s="881"/>
      <c r="H63" s="11">
        <f>SUM(D64:D69)</f>
        <v>0</v>
      </c>
      <c r="I63" s="11">
        <f>COUNT(D64:D69)*2</f>
        <v>0</v>
      </c>
    </row>
    <row r="64" spans="1:9" ht="31.5" hidden="1">
      <c r="A64" s="268" t="s">
        <v>4363</v>
      </c>
      <c r="B64" s="37" t="s">
        <v>1349</v>
      </c>
      <c r="C64" s="16" t="s">
        <v>4362</v>
      </c>
      <c r="D64" s="23"/>
      <c r="E64" s="25" t="s">
        <v>110</v>
      </c>
      <c r="F64" s="24"/>
      <c r="G64" s="23"/>
    </row>
    <row r="65" spans="1:9" ht="31.5" hidden="1">
      <c r="A65" s="268" t="s">
        <v>4361</v>
      </c>
      <c r="B65" s="37" t="s">
        <v>1347</v>
      </c>
      <c r="C65" s="44"/>
      <c r="D65" s="24"/>
      <c r="E65" s="25"/>
      <c r="F65" s="24"/>
      <c r="G65" s="24"/>
    </row>
    <row r="66" spans="1:9" ht="31.5" hidden="1">
      <c r="A66" s="268" t="s">
        <v>4360</v>
      </c>
      <c r="B66" s="37" t="s">
        <v>1344</v>
      </c>
      <c r="C66" s="44" t="s">
        <v>4359</v>
      </c>
      <c r="D66" s="23"/>
      <c r="E66" s="25" t="s">
        <v>110</v>
      </c>
      <c r="F66" s="24"/>
      <c r="G66" s="23"/>
    </row>
    <row r="67" spans="1:9" ht="52.5" hidden="1" customHeight="1">
      <c r="A67" s="268" t="s">
        <v>4358</v>
      </c>
      <c r="B67" s="37" t="s">
        <v>1341</v>
      </c>
      <c r="C67" s="16" t="s">
        <v>4357</v>
      </c>
      <c r="D67" s="23"/>
      <c r="E67" s="25" t="s">
        <v>110</v>
      </c>
      <c r="F67" s="24"/>
      <c r="G67" s="23"/>
    </row>
    <row r="68" spans="1:9" ht="30" hidden="1">
      <c r="A68" s="268"/>
      <c r="B68" s="37"/>
      <c r="C68" s="16" t="s">
        <v>4356</v>
      </c>
      <c r="D68" s="23"/>
      <c r="E68" s="25" t="s">
        <v>110</v>
      </c>
      <c r="G68" s="23"/>
    </row>
    <row r="69" spans="1:9" ht="30" hidden="1">
      <c r="A69" s="268"/>
      <c r="B69" s="37"/>
      <c r="C69" s="35" t="s">
        <v>4355</v>
      </c>
      <c r="D69" s="23"/>
      <c r="E69" s="25" t="s">
        <v>110</v>
      </c>
      <c r="F69" s="35"/>
      <c r="G69" s="23"/>
    </row>
    <row r="70" spans="1:9" ht="31.5" hidden="1">
      <c r="A70" s="268" t="s">
        <v>4354</v>
      </c>
      <c r="B70" s="37" t="s">
        <v>1338</v>
      </c>
      <c r="C70" s="16"/>
      <c r="D70" s="24"/>
      <c r="E70" s="25"/>
      <c r="F70" s="24"/>
      <c r="G70" s="24"/>
    </row>
    <row r="71" spans="1:9" ht="40.15" customHeight="1">
      <c r="A71" s="144" t="s">
        <v>1336</v>
      </c>
      <c r="B71" s="879" t="s">
        <v>1335</v>
      </c>
      <c r="C71" s="880"/>
      <c r="D71" s="880"/>
      <c r="E71" s="880"/>
      <c r="F71" s="880"/>
      <c r="G71" s="881"/>
      <c r="H71" s="11">
        <f>SUM(D72:D76)</f>
        <v>10</v>
      </c>
      <c r="I71" s="11">
        <f>COUNT(D72:D76)*2</f>
        <v>10</v>
      </c>
    </row>
    <row r="72" spans="1:9" ht="60">
      <c r="A72" s="143" t="s">
        <v>4353</v>
      </c>
      <c r="B72" s="37" t="s">
        <v>1333</v>
      </c>
      <c r="C72" s="16" t="s">
        <v>4352</v>
      </c>
      <c r="D72" s="23">
        <v>2</v>
      </c>
      <c r="E72" s="25" t="s">
        <v>110</v>
      </c>
      <c r="F72" s="16" t="s">
        <v>4350</v>
      </c>
      <c r="G72" s="23"/>
    </row>
    <row r="73" spans="1:9" ht="60">
      <c r="A73" s="143" t="s">
        <v>2481</v>
      </c>
      <c r="B73" s="37"/>
      <c r="C73" s="16" t="s">
        <v>4351</v>
      </c>
      <c r="D73" s="23">
        <v>2</v>
      </c>
      <c r="E73" s="25" t="s">
        <v>110</v>
      </c>
      <c r="F73" s="16" t="s">
        <v>4350</v>
      </c>
      <c r="G73" s="23"/>
    </row>
    <row r="74" spans="1:9" ht="15.75">
      <c r="A74" s="143" t="s">
        <v>2481</v>
      </c>
      <c r="B74" s="37"/>
      <c r="C74" s="16" t="s">
        <v>4349</v>
      </c>
      <c r="D74" s="23">
        <v>2</v>
      </c>
      <c r="E74" s="25" t="s">
        <v>110</v>
      </c>
      <c r="F74" s="24"/>
      <c r="G74" s="23"/>
    </row>
    <row r="75" spans="1:9" ht="45">
      <c r="A75" s="143" t="s">
        <v>1332</v>
      </c>
      <c r="B75" s="37" t="s">
        <v>1331</v>
      </c>
      <c r="C75" s="16" t="s">
        <v>4348</v>
      </c>
      <c r="D75" s="23">
        <v>2</v>
      </c>
      <c r="E75" s="25" t="s">
        <v>110</v>
      </c>
      <c r="F75" s="16" t="s">
        <v>4347</v>
      </c>
      <c r="G75" s="23"/>
    </row>
    <row r="76" spans="1:9" ht="31.5">
      <c r="A76" s="143" t="s">
        <v>3117</v>
      </c>
      <c r="B76" s="37" t="s">
        <v>1328</v>
      </c>
      <c r="C76" s="16" t="s">
        <v>4346</v>
      </c>
      <c r="D76" s="23">
        <v>2</v>
      </c>
      <c r="E76" s="25" t="s">
        <v>110</v>
      </c>
      <c r="F76" s="24"/>
      <c r="G76" s="23"/>
    </row>
    <row r="77" spans="1:9" ht="40.15" customHeight="1">
      <c r="A77" s="144" t="s">
        <v>1325</v>
      </c>
      <c r="B77" s="879" t="s">
        <v>1324</v>
      </c>
      <c r="C77" s="880"/>
      <c r="D77" s="880"/>
      <c r="E77" s="880"/>
      <c r="F77" s="880"/>
      <c r="G77" s="881"/>
      <c r="H77" s="11">
        <f>SUM(D80:D91)</f>
        <v>16</v>
      </c>
      <c r="I77" s="11">
        <f>COUNT(D80:D89)*2</f>
        <v>16</v>
      </c>
    </row>
    <row r="78" spans="1:9" ht="47.25" hidden="1">
      <c r="A78" s="268" t="s">
        <v>1323</v>
      </c>
      <c r="B78" s="28" t="s">
        <v>1322</v>
      </c>
      <c r="C78" s="24"/>
      <c r="D78" s="24"/>
      <c r="E78" s="25"/>
      <c r="F78" s="24"/>
      <c r="G78" s="24"/>
    </row>
    <row r="79" spans="1:9" ht="47.25" hidden="1">
      <c r="A79" s="268" t="s">
        <v>1319</v>
      </c>
      <c r="B79" s="28" t="s">
        <v>1318</v>
      </c>
      <c r="C79" s="24"/>
      <c r="D79" s="24"/>
      <c r="E79" s="25"/>
      <c r="F79" s="24"/>
      <c r="G79" s="24"/>
    </row>
    <row r="80" spans="1:9" ht="150">
      <c r="A80" s="143" t="s">
        <v>3112</v>
      </c>
      <c r="B80" s="28" t="s">
        <v>1315</v>
      </c>
      <c r="C80" s="16" t="s">
        <v>4345</v>
      </c>
      <c r="D80" s="60">
        <v>2</v>
      </c>
      <c r="E80" s="22" t="s">
        <v>106</v>
      </c>
      <c r="F80" s="16" t="s">
        <v>4344</v>
      </c>
      <c r="G80" s="23"/>
    </row>
    <row r="81" spans="1:9" ht="47.25">
      <c r="A81" s="143" t="s">
        <v>1313</v>
      </c>
      <c r="B81" s="28" t="s">
        <v>1312</v>
      </c>
      <c r="C81" s="16" t="s">
        <v>4343</v>
      </c>
      <c r="D81" s="23">
        <v>2</v>
      </c>
      <c r="E81" s="25" t="s">
        <v>110</v>
      </c>
      <c r="F81" s="24"/>
      <c r="G81" s="23"/>
    </row>
    <row r="82" spans="1:9" ht="30">
      <c r="A82" s="143"/>
      <c r="B82" s="28"/>
      <c r="C82" s="16" t="s">
        <v>4342</v>
      </c>
      <c r="D82" s="23">
        <v>2</v>
      </c>
      <c r="E82" s="25" t="s">
        <v>110</v>
      </c>
      <c r="F82" s="24"/>
      <c r="G82" s="23"/>
    </row>
    <row r="83" spans="1:9" ht="63" hidden="1">
      <c r="A83" s="268" t="s">
        <v>1306</v>
      </c>
      <c r="B83" s="28" t="s">
        <v>1305</v>
      </c>
      <c r="C83" s="24"/>
      <c r="D83" s="24"/>
      <c r="E83" s="25" t="s">
        <v>110</v>
      </c>
      <c r="F83" s="24"/>
      <c r="G83" s="24"/>
    </row>
    <row r="84" spans="1:9" ht="47.25" hidden="1">
      <c r="A84" s="268" t="s">
        <v>3110</v>
      </c>
      <c r="B84" s="28" t="s">
        <v>1299</v>
      </c>
      <c r="C84" s="24"/>
      <c r="D84" s="24"/>
      <c r="E84" s="25" t="s">
        <v>110</v>
      </c>
      <c r="F84" s="24"/>
      <c r="G84" s="24"/>
    </row>
    <row r="85" spans="1:9" ht="47.25">
      <c r="A85" s="143" t="s">
        <v>4341</v>
      </c>
      <c r="B85" s="28" t="s">
        <v>1296</v>
      </c>
      <c r="C85" s="44" t="s">
        <v>4340</v>
      </c>
      <c r="D85" s="23">
        <v>2</v>
      </c>
      <c r="E85" s="25" t="s">
        <v>110</v>
      </c>
      <c r="F85" s="24"/>
      <c r="G85" s="23"/>
    </row>
    <row r="86" spans="1:9" ht="78.75">
      <c r="A86" s="143" t="s">
        <v>4339</v>
      </c>
      <c r="B86" s="28" t="s">
        <v>1293</v>
      </c>
      <c r="C86" s="24" t="s">
        <v>4338</v>
      </c>
      <c r="D86" s="23">
        <v>2</v>
      </c>
      <c r="E86" s="25" t="s">
        <v>110</v>
      </c>
      <c r="F86" s="24"/>
      <c r="G86" s="23"/>
    </row>
    <row r="87" spans="1:9" ht="47.25">
      <c r="A87" s="143" t="s">
        <v>3108</v>
      </c>
      <c r="B87" s="28" t="s">
        <v>1290</v>
      </c>
      <c r="C87" s="35" t="s">
        <v>4337</v>
      </c>
      <c r="D87" s="23">
        <v>2</v>
      </c>
      <c r="E87" s="25" t="s">
        <v>106</v>
      </c>
      <c r="F87" s="24"/>
      <c r="G87" s="23"/>
    </row>
    <row r="88" spans="1:9" ht="45">
      <c r="A88" s="143"/>
      <c r="B88" s="28"/>
      <c r="C88" s="35" t="s">
        <v>4336</v>
      </c>
      <c r="D88" s="23">
        <v>2</v>
      </c>
      <c r="E88" s="25" t="s">
        <v>106</v>
      </c>
      <c r="F88" s="24"/>
      <c r="G88" s="23"/>
    </row>
    <row r="89" spans="1:9" ht="45">
      <c r="A89" s="143"/>
      <c r="B89" s="28"/>
      <c r="C89" s="35" t="s">
        <v>4335</v>
      </c>
      <c r="D89" s="23">
        <v>2</v>
      </c>
      <c r="E89" s="25" t="s">
        <v>106</v>
      </c>
      <c r="F89" s="24"/>
      <c r="G89" s="23"/>
    </row>
    <row r="90" spans="1:9" ht="47.25" hidden="1">
      <c r="A90" s="268"/>
      <c r="B90" s="28" t="s">
        <v>1288</v>
      </c>
      <c r="C90" s="24"/>
      <c r="D90" s="24"/>
      <c r="E90" s="25"/>
      <c r="F90" s="24"/>
      <c r="G90" s="24"/>
    </row>
    <row r="91" spans="1:9" ht="30" hidden="1">
      <c r="A91" s="270"/>
      <c r="B91" s="22" t="s">
        <v>1285</v>
      </c>
      <c r="C91" s="24"/>
      <c r="D91" s="24"/>
      <c r="E91" s="25"/>
      <c r="F91" s="24"/>
      <c r="G91" s="24"/>
    </row>
    <row r="92" spans="1:9" ht="40.15" customHeight="1">
      <c r="A92" s="144" t="s">
        <v>1283</v>
      </c>
      <c r="B92" s="879" t="s">
        <v>1282</v>
      </c>
      <c r="C92" s="880"/>
      <c r="D92" s="880"/>
      <c r="E92" s="880"/>
      <c r="F92" s="880"/>
      <c r="G92" s="881"/>
      <c r="H92" s="11">
        <f>SUM(D93:D100)</f>
        <v>16</v>
      </c>
      <c r="I92" s="11">
        <f>COUNT(D93:D100)*2</f>
        <v>16</v>
      </c>
    </row>
    <row r="93" spans="1:9" ht="30" customHeight="1">
      <c r="A93" s="143" t="s">
        <v>4334</v>
      </c>
      <c r="B93" s="30" t="s">
        <v>1280</v>
      </c>
      <c r="C93" s="35" t="s">
        <v>4333</v>
      </c>
      <c r="D93" s="23">
        <v>2</v>
      </c>
      <c r="E93" s="25" t="s">
        <v>110</v>
      </c>
      <c r="F93" s="24"/>
      <c r="G93" s="23"/>
    </row>
    <row r="94" spans="1:9" ht="30">
      <c r="A94" s="143" t="s">
        <v>4332</v>
      </c>
      <c r="B94" s="30" t="s">
        <v>1278</v>
      </c>
      <c r="C94" s="35" t="s">
        <v>4331</v>
      </c>
      <c r="D94" s="23">
        <v>2</v>
      </c>
      <c r="E94" s="25" t="s">
        <v>110</v>
      </c>
      <c r="F94" s="24"/>
      <c r="G94" s="23"/>
    </row>
    <row r="95" spans="1:9" ht="30">
      <c r="A95" s="143" t="s">
        <v>4330</v>
      </c>
      <c r="B95" s="30" t="s">
        <v>1276</v>
      </c>
      <c r="C95" s="35" t="s">
        <v>3909</v>
      </c>
      <c r="D95" s="23">
        <v>2</v>
      </c>
      <c r="E95" s="25" t="s">
        <v>110</v>
      </c>
      <c r="F95" s="24"/>
      <c r="G95" s="23"/>
    </row>
    <row r="96" spans="1:9" ht="31.5">
      <c r="A96" s="143" t="s">
        <v>4329</v>
      </c>
      <c r="B96" s="30" t="s">
        <v>1274</v>
      </c>
      <c r="C96" s="35" t="s">
        <v>3907</v>
      </c>
      <c r="D96" s="23">
        <v>2</v>
      </c>
      <c r="E96" s="25" t="s">
        <v>110</v>
      </c>
      <c r="F96" s="24"/>
      <c r="G96" s="23"/>
    </row>
    <row r="97" spans="1:9" ht="31.5">
      <c r="A97" s="143" t="s">
        <v>4328</v>
      </c>
      <c r="B97" s="30" t="s">
        <v>1272</v>
      </c>
      <c r="C97" s="35" t="s">
        <v>4327</v>
      </c>
      <c r="D97" s="23">
        <v>2</v>
      </c>
      <c r="E97" s="25" t="s">
        <v>110</v>
      </c>
      <c r="F97" s="24"/>
      <c r="G97" s="23"/>
    </row>
    <row r="98" spans="1:9" ht="31.5">
      <c r="A98" s="143" t="s">
        <v>4326</v>
      </c>
      <c r="B98" s="30" t="s">
        <v>1270</v>
      </c>
      <c r="C98" s="16" t="s">
        <v>4325</v>
      </c>
      <c r="D98" s="23">
        <v>2</v>
      </c>
      <c r="E98" s="25" t="s">
        <v>110</v>
      </c>
      <c r="F98" s="24"/>
      <c r="G98" s="23"/>
    </row>
    <row r="99" spans="1:9" ht="31.5">
      <c r="A99" s="143" t="s">
        <v>4324</v>
      </c>
      <c r="B99" s="30" t="s">
        <v>1268</v>
      </c>
      <c r="C99" s="35" t="s">
        <v>4323</v>
      </c>
      <c r="D99" s="23">
        <v>2</v>
      </c>
      <c r="E99" s="25" t="s">
        <v>110</v>
      </c>
      <c r="F99" s="24"/>
      <c r="G99" s="23"/>
    </row>
    <row r="100" spans="1:9" ht="34.5" customHeight="1">
      <c r="A100" s="27" t="s">
        <v>3742</v>
      </c>
      <c r="B100" s="37" t="s">
        <v>3741</v>
      </c>
      <c r="C100" s="35" t="s">
        <v>4322</v>
      </c>
      <c r="D100" s="23">
        <v>2</v>
      </c>
      <c r="E100" s="25" t="s">
        <v>110</v>
      </c>
      <c r="F100" s="24"/>
      <c r="G100" s="23"/>
    </row>
    <row r="101" spans="1:9" ht="40.15" customHeight="1">
      <c r="A101" s="144" t="s">
        <v>1267</v>
      </c>
      <c r="B101" s="737" t="s">
        <v>1266</v>
      </c>
      <c r="C101" s="738"/>
      <c r="D101" s="738"/>
      <c r="E101" s="738"/>
      <c r="F101" s="738"/>
      <c r="G101" s="739"/>
      <c r="H101" s="11">
        <f>SUM(D102:D104)</f>
        <v>6</v>
      </c>
      <c r="I101" s="11">
        <f>COUNT(D102:D104)*2</f>
        <v>6</v>
      </c>
    </row>
    <row r="102" spans="1:9" ht="63">
      <c r="A102" s="260" t="s">
        <v>4321</v>
      </c>
      <c r="B102" s="30" t="s">
        <v>1264</v>
      </c>
      <c r="C102" s="44" t="s">
        <v>4320</v>
      </c>
      <c r="D102" s="23">
        <v>2</v>
      </c>
      <c r="E102" s="25" t="s">
        <v>106</v>
      </c>
      <c r="F102" s="24"/>
      <c r="G102" s="23"/>
    </row>
    <row r="103" spans="1:9" ht="63">
      <c r="A103" s="260" t="s">
        <v>4319</v>
      </c>
      <c r="B103" s="30" t="s">
        <v>1260</v>
      </c>
      <c r="C103" s="44" t="s">
        <v>4318</v>
      </c>
      <c r="D103" s="23">
        <v>2</v>
      </c>
      <c r="E103" s="25" t="s">
        <v>106</v>
      </c>
      <c r="F103" s="24"/>
      <c r="G103" s="23"/>
    </row>
    <row r="104" spans="1:9" ht="45">
      <c r="A104" s="260"/>
      <c r="B104" s="30"/>
      <c r="C104" s="44" t="s">
        <v>4317</v>
      </c>
      <c r="D104" s="23">
        <v>2</v>
      </c>
      <c r="E104" s="25" t="s">
        <v>106</v>
      </c>
      <c r="F104" s="24"/>
      <c r="G104" s="23"/>
    </row>
    <row r="105" spans="1:9" ht="18.75">
      <c r="A105" s="109"/>
      <c r="B105" s="1035" t="s">
        <v>1259</v>
      </c>
      <c r="C105" s="951"/>
      <c r="D105" s="951"/>
      <c r="E105" s="951"/>
      <c r="F105" s="951"/>
      <c r="G105" s="951"/>
      <c r="H105" s="11">
        <f>H106+H136+H160+H165+H179+H191</f>
        <v>172</v>
      </c>
      <c r="I105" s="11">
        <f>I106+I136+I160+I165+I179+I191</f>
        <v>172</v>
      </c>
    </row>
    <row r="106" spans="1:9" ht="40.15" customHeight="1">
      <c r="A106" s="322" t="s">
        <v>1258</v>
      </c>
      <c r="B106" s="879" t="s">
        <v>1257</v>
      </c>
      <c r="C106" s="880"/>
      <c r="D106" s="880"/>
      <c r="E106" s="880"/>
      <c r="F106" s="880"/>
      <c r="G106" s="881"/>
      <c r="H106" s="11">
        <f>SUM(D107:D134)</f>
        <v>54</v>
      </c>
      <c r="I106" s="11">
        <f>COUNT(D107:D134)*2</f>
        <v>54</v>
      </c>
    </row>
    <row r="107" spans="1:9" ht="45">
      <c r="A107" s="18" t="s">
        <v>2875</v>
      </c>
      <c r="B107" s="97" t="s">
        <v>1255</v>
      </c>
      <c r="C107" s="47" t="s">
        <v>4316</v>
      </c>
      <c r="D107" s="23">
        <v>2</v>
      </c>
      <c r="E107" s="25" t="s">
        <v>156</v>
      </c>
      <c r="F107" s="24"/>
      <c r="G107" s="23"/>
    </row>
    <row r="108" spans="1:9" ht="75">
      <c r="A108" s="18" t="s">
        <v>2481</v>
      </c>
      <c r="B108" s="97"/>
      <c r="C108" s="73" t="s">
        <v>4315</v>
      </c>
      <c r="D108" s="23">
        <v>2</v>
      </c>
      <c r="E108" s="25" t="s">
        <v>156</v>
      </c>
      <c r="F108" s="24"/>
      <c r="G108" s="23"/>
    </row>
    <row r="109" spans="1:9" ht="30">
      <c r="A109" s="18" t="s">
        <v>2481</v>
      </c>
      <c r="B109" s="97"/>
      <c r="C109" s="16" t="s">
        <v>4314</v>
      </c>
      <c r="D109" s="23">
        <v>2</v>
      </c>
      <c r="E109" s="25" t="s">
        <v>156</v>
      </c>
      <c r="F109" s="24"/>
      <c r="G109" s="23"/>
    </row>
    <row r="110" spans="1:9" ht="30">
      <c r="A110" s="18" t="s">
        <v>2481</v>
      </c>
      <c r="B110" s="97"/>
      <c r="C110" s="16" t="s">
        <v>4313</v>
      </c>
      <c r="D110" s="23">
        <v>2</v>
      </c>
      <c r="E110" s="25" t="s">
        <v>156</v>
      </c>
      <c r="F110" s="24"/>
      <c r="G110" s="23"/>
    </row>
    <row r="111" spans="1:9" ht="30">
      <c r="A111" s="18"/>
      <c r="B111" s="97"/>
      <c r="C111" s="16" t="s">
        <v>4312</v>
      </c>
      <c r="D111" s="23">
        <v>2</v>
      </c>
      <c r="E111" s="25" t="s">
        <v>156</v>
      </c>
      <c r="F111" s="24"/>
      <c r="G111" s="23"/>
    </row>
    <row r="112" spans="1:9" ht="36.75" customHeight="1">
      <c r="A112" s="18"/>
      <c r="B112" s="97"/>
      <c r="C112" s="16" t="s">
        <v>4311</v>
      </c>
      <c r="D112" s="23">
        <v>2</v>
      </c>
      <c r="E112" s="25" t="s">
        <v>156</v>
      </c>
      <c r="F112" s="24"/>
      <c r="G112" s="23"/>
    </row>
    <row r="113" spans="1:7" ht="47.25">
      <c r="A113" s="18" t="s">
        <v>1251</v>
      </c>
      <c r="B113" s="97" t="s">
        <v>1250</v>
      </c>
      <c r="C113" s="98" t="s">
        <v>4310</v>
      </c>
      <c r="D113" s="23">
        <v>2</v>
      </c>
      <c r="E113" s="25" t="s">
        <v>156</v>
      </c>
      <c r="F113" s="24"/>
      <c r="G113" s="23"/>
    </row>
    <row r="114" spans="1:7" ht="60">
      <c r="A114" s="18"/>
      <c r="B114" s="97"/>
      <c r="C114" s="98" t="s">
        <v>4309</v>
      </c>
      <c r="D114" s="23">
        <v>2</v>
      </c>
      <c r="E114" s="25" t="s">
        <v>156</v>
      </c>
      <c r="F114" s="24"/>
      <c r="G114" s="23"/>
    </row>
    <row r="115" spans="1:7" ht="45">
      <c r="A115" s="18"/>
      <c r="B115" s="97"/>
      <c r="C115" s="98" t="s">
        <v>4308</v>
      </c>
      <c r="D115" s="23">
        <v>2</v>
      </c>
      <c r="E115" s="25" t="s">
        <v>156</v>
      </c>
      <c r="F115" s="24"/>
      <c r="G115" s="23"/>
    </row>
    <row r="116" spans="1:7" ht="30">
      <c r="A116" s="18"/>
      <c r="B116" s="97"/>
      <c r="C116" s="98" t="s">
        <v>4307</v>
      </c>
      <c r="D116" s="23">
        <v>2</v>
      </c>
      <c r="E116" s="25" t="s">
        <v>156</v>
      </c>
      <c r="F116" s="24"/>
      <c r="G116" s="23"/>
    </row>
    <row r="117" spans="1:7" ht="47.25">
      <c r="A117" s="18" t="s">
        <v>4306</v>
      </c>
      <c r="B117" s="97" t="s">
        <v>1243</v>
      </c>
      <c r="C117" s="16" t="s">
        <v>4305</v>
      </c>
      <c r="D117" s="23">
        <v>2</v>
      </c>
      <c r="E117" s="25" t="s">
        <v>156</v>
      </c>
      <c r="F117" s="24"/>
      <c r="G117" s="23"/>
    </row>
    <row r="118" spans="1:7" ht="45">
      <c r="A118" s="18" t="s">
        <v>2481</v>
      </c>
      <c r="B118" s="97"/>
      <c r="C118" s="16" t="s">
        <v>4304</v>
      </c>
      <c r="D118" s="23">
        <v>2</v>
      </c>
      <c r="E118" s="25" t="s">
        <v>156</v>
      </c>
      <c r="F118" s="24"/>
      <c r="G118" s="23"/>
    </row>
    <row r="119" spans="1:7" ht="45">
      <c r="A119" s="18"/>
      <c r="B119" s="97"/>
      <c r="C119" s="16" t="s">
        <v>4303</v>
      </c>
      <c r="D119" s="23">
        <v>2</v>
      </c>
      <c r="E119" s="25" t="s">
        <v>156</v>
      </c>
      <c r="F119" s="24"/>
      <c r="G119" s="23"/>
    </row>
    <row r="120" spans="1:7" ht="30">
      <c r="A120" s="18"/>
      <c r="B120" s="97"/>
      <c r="C120" s="16" t="s">
        <v>4302</v>
      </c>
      <c r="D120" s="23">
        <v>2</v>
      </c>
      <c r="E120" s="25" t="s">
        <v>156</v>
      </c>
      <c r="F120" s="24"/>
      <c r="G120" s="23"/>
    </row>
    <row r="121" spans="1:7" ht="45">
      <c r="A121" s="18"/>
      <c r="B121" s="97"/>
      <c r="C121" s="16" t="s">
        <v>4301</v>
      </c>
      <c r="D121" s="23">
        <v>2</v>
      </c>
      <c r="E121" s="25" t="s">
        <v>156</v>
      </c>
      <c r="F121" s="24"/>
      <c r="G121" s="23"/>
    </row>
    <row r="122" spans="1:7" ht="30">
      <c r="A122" s="18"/>
      <c r="B122" s="97"/>
      <c r="C122" s="16" t="s">
        <v>4300</v>
      </c>
      <c r="D122" s="23">
        <v>2</v>
      </c>
      <c r="E122" s="25" t="s">
        <v>156</v>
      </c>
      <c r="F122" s="24"/>
      <c r="G122" s="23"/>
    </row>
    <row r="123" spans="1:7" ht="45">
      <c r="A123" s="18"/>
      <c r="B123" s="97"/>
      <c r="C123" s="16" t="s">
        <v>4299</v>
      </c>
      <c r="D123" s="23">
        <v>2</v>
      </c>
      <c r="E123" s="25" t="s">
        <v>156</v>
      </c>
      <c r="F123" s="24"/>
      <c r="G123" s="23"/>
    </row>
    <row r="124" spans="1:7" ht="45">
      <c r="A124" s="18"/>
      <c r="B124" s="97"/>
      <c r="C124" s="16" t="s">
        <v>4298</v>
      </c>
      <c r="D124" s="23">
        <v>2</v>
      </c>
      <c r="E124" s="25" t="s">
        <v>156</v>
      </c>
      <c r="F124" s="24"/>
      <c r="G124" s="23"/>
    </row>
    <row r="125" spans="1:7" ht="45">
      <c r="A125" s="18"/>
      <c r="B125" s="97"/>
      <c r="C125" s="16" t="s">
        <v>4297</v>
      </c>
      <c r="D125" s="23">
        <v>2</v>
      </c>
      <c r="E125" s="25" t="s">
        <v>156</v>
      </c>
      <c r="F125" s="24"/>
      <c r="G125" s="23"/>
    </row>
    <row r="126" spans="1:7" ht="45">
      <c r="A126" s="18"/>
      <c r="B126" s="97"/>
      <c r="C126" s="16" t="s">
        <v>4296</v>
      </c>
      <c r="D126" s="23">
        <v>2</v>
      </c>
      <c r="E126" s="25" t="s">
        <v>156</v>
      </c>
      <c r="F126" s="24"/>
      <c r="G126" s="23"/>
    </row>
    <row r="127" spans="1:7" ht="45">
      <c r="A127" s="18"/>
      <c r="B127" s="97"/>
      <c r="C127" s="16" t="s">
        <v>4295</v>
      </c>
      <c r="D127" s="23">
        <v>2</v>
      </c>
      <c r="E127" s="25" t="s">
        <v>156</v>
      </c>
      <c r="F127" s="24"/>
      <c r="G127" s="23"/>
    </row>
    <row r="128" spans="1:7" ht="60">
      <c r="A128" s="18" t="s">
        <v>1241</v>
      </c>
      <c r="B128" s="97" t="s">
        <v>1240</v>
      </c>
      <c r="C128" s="16" t="s">
        <v>4294</v>
      </c>
      <c r="D128" s="23">
        <v>2</v>
      </c>
      <c r="E128" s="25" t="s">
        <v>156</v>
      </c>
      <c r="F128" s="24"/>
      <c r="G128" s="23"/>
    </row>
    <row r="129" spans="1:9" ht="47.25" hidden="1">
      <c r="A129" s="20" t="s">
        <v>1238</v>
      </c>
      <c r="B129" s="97" t="s">
        <v>1237</v>
      </c>
      <c r="C129" s="24"/>
      <c r="D129" s="24"/>
      <c r="E129" s="25"/>
      <c r="F129" s="24"/>
      <c r="G129" s="24"/>
    </row>
    <row r="130" spans="1:9" ht="45">
      <c r="A130" s="18" t="s">
        <v>2866</v>
      </c>
      <c r="B130" s="97" t="s">
        <v>1233</v>
      </c>
      <c r="C130" s="98" t="s">
        <v>1232</v>
      </c>
      <c r="D130" s="23">
        <v>2</v>
      </c>
      <c r="E130" s="25" t="s">
        <v>156</v>
      </c>
      <c r="F130" s="24"/>
      <c r="G130" s="23"/>
    </row>
    <row r="131" spans="1:9" ht="47.25">
      <c r="A131" s="18" t="s">
        <v>4293</v>
      </c>
      <c r="B131" s="97" t="s">
        <v>1230</v>
      </c>
      <c r="C131" s="16" t="s">
        <v>4292</v>
      </c>
      <c r="D131" s="23">
        <v>2</v>
      </c>
      <c r="E131" s="25" t="s">
        <v>156</v>
      </c>
      <c r="F131" s="24"/>
      <c r="G131" s="23"/>
    </row>
    <row r="132" spans="1:9" ht="45">
      <c r="A132" s="18" t="s">
        <v>2481</v>
      </c>
      <c r="B132" s="97"/>
      <c r="C132" s="16" t="s">
        <v>4291</v>
      </c>
      <c r="D132" s="23">
        <v>2</v>
      </c>
      <c r="E132" s="25" t="s">
        <v>156</v>
      </c>
      <c r="F132" s="24"/>
      <c r="G132" s="23"/>
    </row>
    <row r="133" spans="1:9" ht="30">
      <c r="A133" s="18" t="s">
        <v>2481</v>
      </c>
      <c r="B133" s="97"/>
      <c r="C133" s="16" t="s">
        <v>4290</v>
      </c>
      <c r="D133" s="23">
        <v>2</v>
      </c>
      <c r="E133" s="25" t="s">
        <v>156</v>
      </c>
      <c r="F133" s="24"/>
      <c r="G133" s="23"/>
    </row>
    <row r="134" spans="1:9" ht="30">
      <c r="A134" s="18" t="s">
        <v>2481</v>
      </c>
      <c r="B134" s="97"/>
      <c r="C134" s="16" t="s">
        <v>4289</v>
      </c>
      <c r="D134" s="23">
        <v>2</v>
      </c>
      <c r="E134" s="25" t="s">
        <v>156</v>
      </c>
      <c r="F134" s="24"/>
      <c r="G134" s="23"/>
    </row>
    <row r="135" spans="1:9" ht="47.25" hidden="1">
      <c r="A135" s="20" t="s">
        <v>1228</v>
      </c>
      <c r="B135" s="97" t="s">
        <v>1227</v>
      </c>
      <c r="C135" s="24"/>
      <c r="D135" s="24"/>
      <c r="E135" s="25"/>
      <c r="F135" s="24"/>
      <c r="G135" s="24"/>
    </row>
    <row r="136" spans="1:9" ht="40.15" customHeight="1">
      <c r="A136" s="322" t="s">
        <v>1224</v>
      </c>
      <c r="B136" s="737" t="s">
        <v>3740</v>
      </c>
      <c r="C136" s="738"/>
      <c r="D136" s="738"/>
      <c r="E136" s="738"/>
      <c r="F136" s="738"/>
      <c r="G136" s="739"/>
      <c r="H136" s="11">
        <f>SUM(D137:D159)</f>
        <v>46</v>
      </c>
      <c r="I136" s="11">
        <f>COUNT(D137:D159)*2</f>
        <v>46</v>
      </c>
    </row>
    <row r="137" spans="1:9" ht="45">
      <c r="A137" s="18" t="s">
        <v>1222</v>
      </c>
      <c r="B137" s="93" t="s">
        <v>1221</v>
      </c>
      <c r="C137" s="16" t="s">
        <v>4288</v>
      </c>
      <c r="D137" s="23">
        <v>2</v>
      </c>
      <c r="E137" s="25" t="s">
        <v>691</v>
      </c>
      <c r="F137" s="24"/>
      <c r="G137" s="23"/>
    </row>
    <row r="138" spans="1:9" ht="63">
      <c r="A138" s="18" t="s">
        <v>1215</v>
      </c>
      <c r="B138" s="93" t="s">
        <v>1214</v>
      </c>
      <c r="C138" s="38" t="s">
        <v>1773</v>
      </c>
      <c r="D138" s="23">
        <v>2</v>
      </c>
      <c r="E138" s="25" t="s">
        <v>1822</v>
      </c>
      <c r="F138" s="24"/>
      <c r="G138" s="23"/>
    </row>
    <row r="139" spans="1:9" ht="45">
      <c r="A139" s="18"/>
      <c r="B139" s="93"/>
      <c r="C139" s="35" t="s">
        <v>4287</v>
      </c>
      <c r="D139" s="23">
        <v>2</v>
      </c>
      <c r="E139" s="25" t="s">
        <v>156</v>
      </c>
      <c r="F139" s="24"/>
      <c r="G139" s="23"/>
    </row>
    <row r="140" spans="1:9" ht="30">
      <c r="A140" s="18"/>
      <c r="B140" s="93"/>
      <c r="C140" s="35" t="s">
        <v>4286</v>
      </c>
      <c r="D140" s="23">
        <v>2</v>
      </c>
      <c r="E140" s="25" t="s">
        <v>790</v>
      </c>
      <c r="F140" s="24"/>
      <c r="G140" s="23"/>
    </row>
    <row r="141" spans="1:9" ht="60">
      <c r="A141" s="18"/>
      <c r="B141" s="93"/>
      <c r="C141" s="35" t="s">
        <v>4285</v>
      </c>
      <c r="D141" s="23">
        <v>2</v>
      </c>
      <c r="E141" s="25" t="s">
        <v>120</v>
      </c>
      <c r="F141" s="24"/>
      <c r="G141" s="23"/>
    </row>
    <row r="142" spans="1:9" ht="67.5" customHeight="1">
      <c r="A142" s="18" t="s">
        <v>2863</v>
      </c>
      <c r="B142" s="96" t="s">
        <v>1212</v>
      </c>
      <c r="C142" s="16" t="s">
        <v>4284</v>
      </c>
      <c r="D142" s="23">
        <v>2</v>
      </c>
      <c r="E142" s="25" t="s">
        <v>156</v>
      </c>
      <c r="F142" s="24"/>
      <c r="G142" s="23"/>
    </row>
    <row r="143" spans="1:9" ht="67.5" customHeight="1">
      <c r="A143" s="18"/>
      <c r="B143" s="93"/>
      <c r="C143" s="16" t="s">
        <v>4283</v>
      </c>
      <c r="D143" s="23">
        <v>2</v>
      </c>
      <c r="E143" s="25" t="s">
        <v>156</v>
      </c>
      <c r="F143" s="24"/>
      <c r="G143" s="23"/>
    </row>
    <row r="144" spans="1:9" ht="67.5" customHeight="1">
      <c r="A144" s="18"/>
      <c r="B144" s="93"/>
      <c r="C144" s="16" t="s">
        <v>4282</v>
      </c>
      <c r="D144" s="23">
        <v>2</v>
      </c>
      <c r="E144" s="25" t="s">
        <v>156</v>
      </c>
      <c r="F144" s="24"/>
      <c r="G144" s="23"/>
    </row>
    <row r="145" spans="1:9" ht="67.5" customHeight="1">
      <c r="A145" s="18"/>
      <c r="B145" s="93"/>
      <c r="C145" s="16" t="s">
        <v>4281</v>
      </c>
      <c r="D145" s="23">
        <v>2</v>
      </c>
      <c r="E145" s="25" t="s">
        <v>156</v>
      </c>
      <c r="F145" s="24"/>
      <c r="G145" s="23"/>
    </row>
    <row r="146" spans="1:9" ht="41.25" customHeight="1">
      <c r="A146" s="18"/>
      <c r="B146" s="93"/>
      <c r="C146" s="44" t="s">
        <v>4280</v>
      </c>
      <c r="D146" s="23">
        <v>2</v>
      </c>
      <c r="E146" s="25" t="s">
        <v>156</v>
      </c>
      <c r="F146" s="303" t="s">
        <v>4279</v>
      </c>
      <c r="G146" s="23"/>
    </row>
    <row r="147" spans="1:9" ht="41.25" customHeight="1">
      <c r="A147" s="18"/>
      <c r="B147" s="93"/>
      <c r="C147" s="44" t="s">
        <v>4278</v>
      </c>
      <c r="D147" s="23">
        <v>2</v>
      </c>
      <c r="E147" s="25" t="s">
        <v>156</v>
      </c>
      <c r="F147" s="24"/>
      <c r="G147" s="23"/>
    </row>
    <row r="148" spans="1:9" ht="41.25" customHeight="1">
      <c r="A148" s="18"/>
      <c r="B148" s="93"/>
      <c r="C148" s="44" t="s">
        <v>4277</v>
      </c>
      <c r="D148" s="23">
        <v>2</v>
      </c>
      <c r="E148" s="25" t="s">
        <v>156</v>
      </c>
      <c r="F148" s="24" t="s">
        <v>4276</v>
      </c>
      <c r="G148" s="23"/>
    </row>
    <row r="149" spans="1:9" ht="41.25" customHeight="1">
      <c r="A149" s="18"/>
      <c r="B149" s="93"/>
      <c r="C149" s="44" t="s">
        <v>4275</v>
      </c>
      <c r="D149" s="23">
        <v>2</v>
      </c>
      <c r="E149" s="25" t="s">
        <v>156</v>
      </c>
      <c r="F149" s="16" t="s">
        <v>4274</v>
      </c>
      <c r="G149" s="23"/>
    </row>
    <row r="150" spans="1:9" ht="41.25" customHeight="1">
      <c r="A150" s="18"/>
      <c r="B150" s="93"/>
      <c r="C150" s="44" t="s">
        <v>4273</v>
      </c>
      <c r="D150" s="23">
        <v>2</v>
      </c>
      <c r="E150" s="25" t="s">
        <v>156</v>
      </c>
      <c r="F150" s="16"/>
      <c r="G150" s="23"/>
    </row>
    <row r="151" spans="1:9" ht="41.25" customHeight="1">
      <c r="A151" s="18"/>
      <c r="B151" s="93"/>
      <c r="C151" s="44" t="s">
        <v>4272</v>
      </c>
      <c r="D151" s="23">
        <v>2</v>
      </c>
      <c r="E151" s="25" t="s">
        <v>156</v>
      </c>
      <c r="F151" s="16"/>
      <c r="G151" s="23"/>
    </row>
    <row r="152" spans="1:9" ht="41.25" customHeight="1">
      <c r="A152" s="18"/>
      <c r="B152" s="93"/>
      <c r="C152" s="16" t="s">
        <v>4271</v>
      </c>
      <c r="D152" s="23">
        <v>2</v>
      </c>
      <c r="E152" s="25" t="s">
        <v>156</v>
      </c>
      <c r="F152" s="24"/>
      <c r="G152" s="23"/>
    </row>
    <row r="153" spans="1:9" ht="41.25" customHeight="1">
      <c r="A153" s="18"/>
      <c r="B153" s="93"/>
      <c r="C153" s="16" t="s">
        <v>4270</v>
      </c>
      <c r="D153" s="23">
        <v>2</v>
      </c>
      <c r="E153" s="25" t="s">
        <v>156</v>
      </c>
      <c r="F153" s="24"/>
      <c r="G153" s="23"/>
    </row>
    <row r="154" spans="1:9" ht="41.25" customHeight="1">
      <c r="A154" s="18"/>
      <c r="B154" s="93"/>
      <c r="C154" s="16" t="s">
        <v>4269</v>
      </c>
      <c r="D154" s="23">
        <v>2</v>
      </c>
      <c r="E154" s="25" t="s">
        <v>156</v>
      </c>
      <c r="F154" s="16" t="s">
        <v>4268</v>
      </c>
      <c r="G154" s="23"/>
    </row>
    <row r="155" spans="1:9" ht="47.25">
      <c r="A155" s="18" t="s">
        <v>1207</v>
      </c>
      <c r="B155" s="93" t="s">
        <v>1206</v>
      </c>
      <c r="C155" s="16" t="s">
        <v>1206</v>
      </c>
      <c r="D155" s="23">
        <v>2</v>
      </c>
      <c r="E155" s="25" t="s">
        <v>790</v>
      </c>
      <c r="F155" s="24"/>
      <c r="G155" s="23"/>
    </row>
    <row r="156" spans="1:9" ht="75">
      <c r="A156" s="18"/>
      <c r="B156" s="93"/>
      <c r="C156" s="16" t="s">
        <v>4267</v>
      </c>
      <c r="D156" s="23">
        <v>2</v>
      </c>
      <c r="E156" s="25" t="s">
        <v>120</v>
      </c>
      <c r="F156" s="24"/>
      <c r="G156" s="23"/>
    </row>
    <row r="157" spans="1:9" ht="47.25">
      <c r="A157" s="18" t="s">
        <v>1205</v>
      </c>
      <c r="B157" s="94" t="s">
        <v>1204</v>
      </c>
      <c r="C157" s="170" t="s">
        <v>4266</v>
      </c>
      <c r="D157" s="23">
        <v>2</v>
      </c>
      <c r="E157" s="25" t="s">
        <v>120</v>
      </c>
      <c r="F157" s="16" t="s">
        <v>4265</v>
      </c>
      <c r="G157" s="23"/>
    </row>
    <row r="158" spans="1:9" ht="60">
      <c r="A158" s="18"/>
      <c r="B158" s="93"/>
      <c r="C158" s="170" t="s">
        <v>4264</v>
      </c>
      <c r="D158" s="23">
        <v>2</v>
      </c>
      <c r="E158" s="25" t="s">
        <v>120</v>
      </c>
      <c r="F158" s="16" t="s">
        <v>4263</v>
      </c>
      <c r="G158" s="23"/>
    </row>
    <row r="159" spans="1:9" ht="75">
      <c r="A159" s="18"/>
      <c r="B159" s="93"/>
      <c r="C159" s="16" t="s">
        <v>4262</v>
      </c>
      <c r="D159" s="23">
        <v>2</v>
      </c>
      <c r="E159" s="25" t="s">
        <v>120</v>
      </c>
      <c r="F159" s="16" t="s">
        <v>4261</v>
      </c>
      <c r="G159" s="23"/>
    </row>
    <row r="160" spans="1:9" ht="40.15" customHeight="1">
      <c r="A160" s="320" t="s">
        <v>1203</v>
      </c>
      <c r="B160" s="879" t="s">
        <v>1202</v>
      </c>
      <c r="C160" s="880"/>
      <c r="D160" s="880"/>
      <c r="E160" s="880"/>
      <c r="F160" s="880"/>
      <c r="G160" s="881"/>
      <c r="H160" s="11">
        <f>SUM(D161:D164)</f>
        <v>8</v>
      </c>
      <c r="I160" s="11">
        <f>COUNT(D161:D164)*2</f>
        <v>8</v>
      </c>
    </row>
    <row r="161" spans="1:9" ht="45">
      <c r="A161" s="18" t="s">
        <v>1201</v>
      </c>
      <c r="B161" s="93" t="s">
        <v>1200</v>
      </c>
      <c r="C161" s="16" t="s">
        <v>4260</v>
      </c>
      <c r="D161" s="23">
        <v>2</v>
      </c>
      <c r="E161" s="25" t="s">
        <v>120</v>
      </c>
      <c r="F161" s="24"/>
      <c r="G161" s="23"/>
    </row>
    <row r="162" spans="1:9" ht="60">
      <c r="A162" s="18" t="s">
        <v>1196</v>
      </c>
      <c r="B162" s="93" t="s">
        <v>1195</v>
      </c>
      <c r="C162" s="16" t="s">
        <v>4259</v>
      </c>
      <c r="D162" s="23">
        <v>2</v>
      </c>
      <c r="E162" s="25" t="s">
        <v>120</v>
      </c>
      <c r="F162" s="24"/>
      <c r="G162" s="23"/>
    </row>
    <row r="163" spans="1:9" ht="90">
      <c r="A163" s="18" t="s">
        <v>1193</v>
      </c>
      <c r="B163" s="93" t="s">
        <v>1192</v>
      </c>
      <c r="C163" s="16" t="s">
        <v>4258</v>
      </c>
      <c r="D163" s="23">
        <v>2</v>
      </c>
      <c r="E163" s="25" t="s">
        <v>120</v>
      </c>
      <c r="F163" s="24"/>
      <c r="G163" s="23"/>
    </row>
    <row r="164" spans="1:9" ht="90">
      <c r="A164" s="18" t="s">
        <v>1189</v>
      </c>
      <c r="B164" s="93" t="s">
        <v>1188</v>
      </c>
      <c r="C164" s="16" t="s">
        <v>4257</v>
      </c>
      <c r="D164" s="23">
        <v>2</v>
      </c>
      <c r="E164" s="25" t="s">
        <v>120</v>
      </c>
      <c r="F164" s="24"/>
      <c r="G164" s="23"/>
    </row>
    <row r="165" spans="1:9" ht="40.15" customHeight="1">
      <c r="A165" s="322" t="s">
        <v>1184</v>
      </c>
      <c r="B165" s="879" t="s">
        <v>1183</v>
      </c>
      <c r="C165" s="880"/>
      <c r="D165" s="880"/>
      <c r="E165" s="880"/>
      <c r="F165" s="880"/>
      <c r="G165" s="881"/>
      <c r="H165" s="11">
        <f>SUM(D166:D177)</f>
        <v>22</v>
      </c>
      <c r="I165" s="11">
        <f>COUNT(D166:D177)*2</f>
        <v>22</v>
      </c>
    </row>
    <row r="166" spans="1:9" ht="47.25">
      <c r="A166" s="18" t="s">
        <v>1182</v>
      </c>
      <c r="B166" s="64" t="s">
        <v>1181</v>
      </c>
      <c r="C166" s="16" t="s">
        <v>4256</v>
      </c>
      <c r="D166" s="23">
        <v>2</v>
      </c>
      <c r="E166" s="25" t="s">
        <v>120</v>
      </c>
      <c r="F166" s="24"/>
      <c r="G166" s="23"/>
    </row>
    <row r="167" spans="1:9" ht="31.5">
      <c r="A167" s="18" t="s">
        <v>1179</v>
      </c>
      <c r="B167" s="64" t="s">
        <v>1178</v>
      </c>
      <c r="C167" s="85" t="s">
        <v>1177</v>
      </c>
      <c r="D167" s="23">
        <v>2</v>
      </c>
      <c r="E167" s="25" t="s">
        <v>156</v>
      </c>
      <c r="F167" s="24"/>
      <c r="G167" s="23"/>
    </row>
    <row r="168" spans="1:9" ht="31.5">
      <c r="A168" s="18" t="s">
        <v>1176</v>
      </c>
      <c r="B168" s="64" t="s">
        <v>1175</v>
      </c>
      <c r="C168" s="16" t="s">
        <v>4255</v>
      </c>
      <c r="D168" s="23">
        <v>2</v>
      </c>
      <c r="E168" s="25" t="s">
        <v>118</v>
      </c>
      <c r="F168" s="24"/>
      <c r="G168" s="23"/>
    </row>
    <row r="169" spans="1:9" ht="60">
      <c r="A169" s="18"/>
      <c r="B169" s="64"/>
      <c r="C169" s="16" t="s">
        <v>4254</v>
      </c>
      <c r="D169" s="23">
        <v>2</v>
      </c>
      <c r="E169" s="25" t="s">
        <v>106</v>
      </c>
      <c r="F169" s="24"/>
      <c r="G169" s="23"/>
    </row>
    <row r="170" spans="1:9" ht="47.25" hidden="1">
      <c r="A170" s="20" t="s">
        <v>1174</v>
      </c>
      <c r="B170" s="64" t="s">
        <v>1173</v>
      </c>
      <c r="C170" s="24"/>
      <c r="D170" s="24"/>
      <c r="E170" s="25"/>
      <c r="F170" s="24"/>
      <c r="G170" s="24"/>
    </row>
    <row r="171" spans="1:9" ht="93" customHeight="1">
      <c r="A171" s="18" t="s">
        <v>2843</v>
      </c>
      <c r="B171" s="41" t="s">
        <v>1166</v>
      </c>
      <c r="C171" s="31" t="s">
        <v>4253</v>
      </c>
      <c r="D171" s="23">
        <v>2</v>
      </c>
      <c r="E171" s="25" t="s">
        <v>156</v>
      </c>
      <c r="F171" s="24"/>
      <c r="G171" s="23"/>
    </row>
    <row r="172" spans="1:9" ht="66" customHeight="1">
      <c r="A172" s="18"/>
      <c r="B172" s="41"/>
      <c r="C172" s="16" t="s">
        <v>4252</v>
      </c>
      <c r="D172" s="23">
        <v>2</v>
      </c>
      <c r="E172" s="25" t="s">
        <v>120</v>
      </c>
      <c r="F172" s="24"/>
      <c r="G172" s="23"/>
    </row>
    <row r="173" spans="1:9" ht="93" customHeight="1">
      <c r="A173" s="18"/>
      <c r="B173" s="41"/>
      <c r="C173" s="16" t="s">
        <v>4251</v>
      </c>
      <c r="D173" s="23">
        <v>2</v>
      </c>
      <c r="E173" s="25" t="s">
        <v>120</v>
      </c>
      <c r="F173" s="24"/>
      <c r="G173" s="23"/>
    </row>
    <row r="174" spans="1:9" ht="45">
      <c r="A174" s="18"/>
      <c r="B174" s="41"/>
      <c r="C174" s="16" t="s">
        <v>4250</v>
      </c>
      <c r="D174" s="23">
        <v>2</v>
      </c>
      <c r="E174" s="25" t="s">
        <v>49</v>
      </c>
      <c r="F174" s="24"/>
      <c r="G174" s="23"/>
    </row>
    <row r="175" spans="1:9" ht="44.25" customHeight="1">
      <c r="A175" s="18" t="s">
        <v>2481</v>
      </c>
      <c r="B175" s="41"/>
      <c r="C175" s="16" t="s">
        <v>4249</v>
      </c>
      <c r="D175" s="23">
        <v>2</v>
      </c>
      <c r="E175" s="25" t="s">
        <v>120</v>
      </c>
      <c r="F175" s="24"/>
      <c r="G175" s="23"/>
    </row>
    <row r="176" spans="1:9" ht="40.5" customHeight="1">
      <c r="A176" s="18" t="s">
        <v>2481</v>
      </c>
      <c r="B176" s="41"/>
      <c r="C176" s="16" t="s">
        <v>4248</v>
      </c>
      <c r="D176" s="23">
        <v>2</v>
      </c>
      <c r="E176" s="25" t="s">
        <v>49</v>
      </c>
      <c r="F176" s="24"/>
      <c r="G176" s="23"/>
    </row>
    <row r="177" spans="1:9" ht="30">
      <c r="A177" s="18" t="s">
        <v>2481</v>
      </c>
      <c r="B177" s="41"/>
      <c r="C177" s="16" t="s">
        <v>4247</v>
      </c>
      <c r="D177" s="23">
        <v>2</v>
      </c>
      <c r="E177" s="25" t="s">
        <v>49</v>
      </c>
      <c r="F177" s="24"/>
      <c r="G177" s="23"/>
    </row>
    <row r="178" spans="1:9" ht="15.75" hidden="1">
      <c r="A178" s="20" t="s">
        <v>2481</v>
      </c>
      <c r="B178" s="41"/>
      <c r="D178" s="24"/>
      <c r="E178" s="25"/>
      <c r="F178" s="24"/>
      <c r="G178" s="24"/>
    </row>
    <row r="179" spans="1:9" ht="40.15" customHeight="1">
      <c r="A179" s="320" t="s">
        <v>1164</v>
      </c>
      <c r="B179" s="879" t="s">
        <v>1163</v>
      </c>
      <c r="C179" s="880"/>
      <c r="D179" s="880"/>
      <c r="E179" s="880"/>
      <c r="F179" s="880"/>
      <c r="G179" s="881"/>
      <c r="H179" s="11">
        <f>SUM(D180:D190)</f>
        <v>22</v>
      </c>
      <c r="I179" s="11">
        <f>COUNT(D180:D190)*2</f>
        <v>22</v>
      </c>
    </row>
    <row r="180" spans="1:9" ht="63">
      <c r="A180" s="18" t="s">
        <v>1162</v>
      </c>
      <c r="B180" s="93" t="s">
        <v>1161</v>
      </c>
      <c r="C180" s="16" t="s">
        <v>4246</v>
      </c>
      <c r="D180" s="23">
        <v>2</v>
      </c>
      <c r="E180" s="25" t="s">
        <v>120</v>
      </c>
      <c r="F180" s="24"/>
      <c r="G180" s="23"/>
    </row>
    <row r="181" spans="1:9" ht="47.25">
      <c r="A181" s="18" t="s">
        <v>1158</v>
      </c>
      <c r="B181" s="93" t="s">
        <v>1157</v>
      </c>
      <c r="C181" s="16" t="s">
        <v>4245</v>
      </c>
      <c r="D181" s="23">
        <v>2</v>
      </c>
      <c r="E181" s="25" t="s">
        <v>120</v>
      </c>
      <c r="F181" s="24"/>
      <c r="G181" s="23"/>
    </row>
    <row r="182" spans="1:9" ht="47.25">
      <c r="A182" s="18" t="s">
        <v>1155</v>
      </c>
      <c r="B182" s="93" t="s">
        <v>1154</v>
      </c>
      <c r="C182" s="16" t="s">
        <v>4244</v>
      </c>
      <c r="D182" s="23">
        <v>2</v>
      </c>
      <c r="E182" s="25" t="s">
        <v>120</v>
      </c>
      <c r="F182" s="24"/>
      <c r="G182" s="23"/>
    </row>
    <row r="183" spans="1:9" ht="63">
      <c r="A183" s="18" t="s">
        <v>1152</v>
      </c>
      <c r="B183" s="93" t="s">
        <v>1151</v>
      </c>
      <c r="C183" s="44" t="s">
        <v>4243</v>
      </c>
      <c r="D183" s="23">
        <v>2</v>
      </c>
      <c r="E183" s="25" t="s">
        <v>790</v>
      </c>
      <c r="F183" s="24"/>
      <c r="G183" s="23"/>
    </row>
    <row r="184" spans="1:9" ht="45">
      <c r="A184" s="18"/>
      <c r="B184" s="93"/>
      <c r="C184" s="44" t="s">
        <v>4242</v>
      </c>
      <c r="D184" s="23">
        <v>2</v>
      </c>
      <c r="E184" s="25" t="s">
        <v>120</v>
      </c>
      <c r="F184" s="24"/>
      <c r="G184" s="23"/>
    </row>
    <row r="185" spans="1:9" ht="63">
      <c r="A185" s="18" t="s">
        <v>1149</v>
      </c>
      <c r="B185" s="93" t="s">
        <v>1148</v>
      </c>
      <c r="C185" s="16" t="s">
        <v>4241</v>
      </c>
      <c r="D185" s="23">
        <v>2</v>
      </c>
      <c r="E185" s="25" t="s">
        <v>120</v>
      </c>
      <c r="F185" s="24"/>
      <c r="G185" s="23"/>
    </row>
    <row r="186" spans="1:9" ht="60">
      <c r="A186" s="18" t="s">
        <v>1145</v>
      </c>
      <c r="B186" s="67" t="s">
        <v>1144</v>
      </c>
      <c r="C186" s="47" t="s">
        <v>4764</v>
      </c>
      <c r="D186" s="23">
        <v>2</v>
      </c>
      <c r="E186" s="25" t="s">
        <v>156</v>
      </c>
      <c r="F186" s="24"/>
      <c r="G186" s="23"/>
    </row>
    <row r="187" spans="1:9" ht="60">
      <c r="A187" s="18"/>
      <c r="B187" s="67"/>
      <c r="C187" s="47" t="s">
        <v>4240</v>
      </c>
      <c r="D187" s="23">
        <v>2</v>
      </c>
      <c r="E187" s="25" t="s">
        <v>1597</v>
      </c>
      <c r="F187" s="16" t="s">
        <v>4765</v>
      </c>
      <c r="G187" s="23"/>
    </row>
    <row r="188" spans="1:9" ht="33.75" customHeight="1">
      <c r="A188" s="18"/>
      <c r="B188" s="67"/>
      <c r="C188" s="47" t="s">
        <v>4766</v>
      </c>
      <c r="D188" s="23">
        <v>2</v>
      </c>
      <c r="E188" s="25" t="s">
        <v>2000</v>
      </c>
      <c r="F188" s="24"/>
      <c r="G188" s="23"/>
    </row>
    <row r="189" spans="1:9" ht="75">
      <c r="A189" s="18"/>
      <c r="B189" s="67"/>
      <c r="C189" s="47" t="s">
        <v>4767</v>
      </c>
      <c r="D189" s="23">
        <v>2</v>
      </c>
      <c r="E189" s="25" t="s">
        <v>156</v>
      </c>
      <c r="F189" s="24"/>
      <c r="G189" s="23"/>
    </row>
    <row r="190" spans="1:9" ht="45">
      <c r="A190" s="18"/>
      <c r="B190" s="67"/>
      <c r="C190" s="47" t="s">
        <v>4239</v>
      </c>
      <c r="D190" s="23">
        <v>2</v>
      </c>
      <c r="E190" s="25" t="s">
        <v>120</v>
      </c>
      <c r="F190" s="24"/>
      <c r="G190" s="23"/>
    </row>
    <row r="191" spans="1:9" ht="15.75">
      <c r="A191" s="18" t="s">
        <v>5031</v>
      </c>
      <c r="B191" s="753" t="s">
        <v>5032</v>
      </c>
      <c r="C191" s="754"/>
      <c r="D191" s="754"/>
      <c r="E191" s="754"/>
      <c r="F191" s="754"/>
      <c r="G191" s="1009"/>
      <c r="H191" s="11">
        <f>SUM(D192:D202)</f>
        <v>20</v>
      </c>
      <c r="I191" s="11">
        <f>COUNT(D192:D202)*2</f>
        <v>20</v>
      </c>
    </row>
    <row r="192" spans="1:9" ht="105">
      <c r="A192" s="18" t="s">
        <v>5033</v>
      </c>
      <c r="B192" s="29" t="s">
        <v>5034</v>
      </c>
      <c r="C192" s="29" t="s">
        <v>5035</v>
      </c>
      <c r="D192" s="669">
        <v>2</v>
      </c>
      <c r="E192" s="25"/>
      <c r="F192" s="29" t="s">
        <v>5036</v>
      </c>
      <c r="G192" s="606"/>
    </row>
    <row r="193" spans="1:9" ht="45">
      <c r="A193" s="18" t="s">
        <v>5037</v>
      </c>
      <c r="B193" s="29" t="s">
        <v>5038</v>
      </c>
      <c r="C193" s="29" t="s">
        <v>5039</v>
      </c>
      <c r="D193" s="669">
        <v>2</v>
      </c>
      <c r="E193" s="25"/>
      <c r="F193" s="29" t="s">
        <v>5040</v>
      </c>
      <c r="G193" s="606"/>
    </row>
    <row r="194" spans="1:9" ht="180">
      <c r="A194" s="18" t="s">
        <v>5041</v>
      </c>
      <c r="B194" s="29" t="s">
        <v>5042</v>
      </c>
      <c r="C194" s="29" t="s">
        <v>5043</v>
      </c>
      <c r="D194" s="669">
        <v>2</v>
      </c>
      <c r="E194" s="25"/>
      <c r="F194" s="29" t="s">
        <v>5044</v>
      </c>
      <c r="G194" s="606"/>
    </row>
    <row r="195" spans="1:9" ht="90">
      <c r="A195" s="18" t="s">
        <v>5045</v>
      </c>
      <c r="B195" s="29" t="s">
        <v>5046</v>
      </c>
      <c r="C195" s="29" t="s">
        <v>5047</v>
      </c>
      <c r="D195" s="669">
        <v>2</v>
      </c>
      <c r="E195" s="25"/>
      <c r="F195" s="29" t="s">
        <v>5048</v>
      </c>
      <c r="G195" s="606"/>
    </row>
    <row r="196" spans="1:9" ht="180">
      <c r="A196" s="18" t="s">
        <v>5049</v>
      </c>
      <c r="B196" s="29" t="s">
        <v>5050</v>
      </c>
      <c r="C196" s="29" t="s">
        <v>5051</v>
      </c>
      <c r="D196" s="669">
        <v>2</v>
      </c>
      <c r="E196" s="25"/>
      <c r="F196" s="29" t="s">
        <v>5052</v>
      </c>
      <c r="G196" s="606"/>
    </row>
    <row r="197" spans="1:9" ht="45">
      <c r="A197" s="18" t="s">
        <v>5053</v>
      </c>
      <c r="B197" s="29" t="s">
        <v>5054</v>
      </c>
      <c r="C197" s="22" t="s">
        <v>3906</v>
      </c>
      <c r="D197" s="515">
        <v>2</v>
      </c>
      <c r="E197" s="25" t="s">
        <v>106</v>
      </c>
      <c r="F197" s="69"/>
      <c r="G197" s="606"/>
    </row>
    <row r="198" spans="1:9" ht="60" hidden="1">
      <c r="A198" s="20" t="s">
        <v>5055</v>
      </c>
      <c r="B198" s="21" t="s">
        <v>5056</v>
      </c>
      <c r="C198" s="21"/>
      <c r="D198" s="23"/>
      <c r="E198" s="25"/>
      <c r="F198" s="24"/>
      <c r="G198" s="608"/>
    </row>
    <row r="199" spans="1:9" ht="75">
      <c r="A199" s="18" t="s">
        <v>5057</v>
      </c>
      <c r="B199" s="29" t="s">
        <v>5058</v>
      </c>
      <c r="C199" s="29" t="s">
        <v>5059</v>
      </c>
      <c r="D199" s="669">
        <v>2</v>
      </c>
      <c r="E199" s="25"/>
      <c r="F199" s="29" t="s">
        <v>5060</v>
      </c>
      <c r="G199" s="606"/>
    </row>
    <row r="200" spans="1:9" ht="195">
      <c r="A200" s="18" t="s">
        <v>5061</v>
      </c>
      <c r="B200" s="29" t="s">
        <v>5062</v>
      </c>
      <c r="C200" s="29" t="s">
        <v>5063</v>
      </c>
      <c r="D200" s="669">
        <v>2</v>
      </c>
      <c r="E200" s="25"/>
      <c r="F200" s="29" t="s">
        <v>5064</v>
      </c>
      <c r="G200" s="606"/>
    </row>
    <row r="201" spans="1:9" ht="180">
      <c r="A201" s="18" t="s">
        <v>5065</v>
      </c>
      <c r="B201" s="29" t="s">
        <v>5066</v>
      </c>
      <c r="C201" s="29" t="s">
        <v>5067</v>
      </c>
      <c r="D201" s="669">
        <v>2</v>
      </c>
      <c r="E201" s="25"/>
      <c r="F201" s="29" t="s">
        <v>5068</v>
      </c>
      <c r="G201" s="606"/>
    </row>
    <row r="202" spans="1:9" ht="60">
      <c r="A202" s="18" t="s">
        <v>5069</v>
      </c>
      <c r="B202" s="29" t="s">
        <v>5070</v>
      </c>
      <c r="C202" s="29" t="s">
        <v>5071</v>
      </c>
      <c r="D202" s="698">
        <v>2</v>
      </c>
      <c r="F202" s="29" t="s">
        <v>5072</v>
      </c>
      <c r="G202" s="606"/>
    </row>
    <row r="203" spans="1:9" ht="18.75">
      <c r="A203" s="109"/>
      <c r="B203" s="1035" t="s">
        <v>1143</v>
      </c>
      <c r="C203" s="951"/>
      <c r="D203" s="951"/>
      <c r="E203" s="951"/>
      <c r="F203" s="951"/>
      <c r="G203" s="951"/>
      <c r="H203" s="11">
        <f>H204+H233+H256+H267+H302+H306+H316</f>
        <v>234</v>
      </c>
      <c r="I203" s="11">
        <f>I204+I233+I256+I267+I302+I306+I316</f>
        <v>234</v>
      </c>
    </row>
    <row r="204" spans="1:9" ht="40.15" customHeight="1">
      <c r="A204" s="320" t="s">
        <v>1142</v>
      </c>
      <c r="B204" s="737" t="s">
        <v>1141</v>
      </c>
      <c r="C204" s="738"/>
      <c r="D204" s="738"/>
      <c r="E204" s="738"/>
      <c r="F204" s="738"/>
      <c r="G204" s="739"/>
      <c r="H204" s="11">
        <f>SUM(D205:D232)</f>
        <v>56</v>
      </c>
      <c r="I204" s="11">
        <f>COUNT(D205:D232)*2</f>
        <v>56</v>
      </c>
    </row>
    <row r="205" spans="1:9" ht="47.25" customHeight="1">
      <c r="A205" s="18" t="s">
        <v>2834</v>
      </c>
      <c r="B205" s="91" t="s">
        <v>1139</v>
      </c>
      <c r="C205" s="62" t="s">
        <v>4238</v>
      </c>
      <c r="D205" s="23">
        <v>2</v>
      </c>
      <c r="E205" s="25" t="s">
        <v>178</v>
      </c>
      <c r="F205" s="24"/>
      <c r="G205" s="23"/>
    </row>
    <row r="206" spans="1:9" ht="127.5" customHeight="1">
      <c r="A206" s="18"/>
      <c r="B206" s="91"/>
      <c r="C206" s="62" t="s">
        <v>4237</v>
      </c>
      <c r="D206" s="23">
        <v>2</v>
      </c>
      <c r="E206" s="25" t="s">
        <v>178</v>
      </c>
      <c r="F206" s="16" t="s">
        <v>4236</v>
      </c>
      <c r="G206" s="23"/>
    </row>
    <row r="207" spans="1:9" ht="31.5">
      <c r="A207" s="18" t="s">
        <v>2830</v>
      </c>
      <c r="B207" s="78" t="s">
        <v>1133</v>
      </c>
      <c r="C207" s="16" t="s">
        <v>4235</v>
      </c>
      <c r="D207" s="23">
        <v>2</v>
      </c>
      <c r="E207" s="25" t="s">
        <v>156</v>
      </c>
      <c r="F207" s="24"/>
      <c r="G207" s="23"/>
    </row>
    <row r="208" spans="1:9" ht="45">
      <c r="A208" s="18" t="s">
        <v>2481</v>
      </c>
      <c r="B208" s="78"/>
      <c r="C208" s="16" t="s">
        <v>4234</v>
      </c>
      <c r="D208" s="23">
        <v>2</v>
      </c>
      <c r="E208" s="25" t="s">
        <v>156</v>
      </c>
      <c r="F208" s="24"/>
      <c r="G208" s="23"/>
    </row>
    <row r="209" spans="1:7" ht="45">
      <c r="A209" s="18"/>
      <c r="B209" s="78"/>
      <c r="C209" s="16" t="s">
        <v>4233</v>
      </c>
      <c r="D209" s="23">
        <v>2</v>
      </c>
      <c r="E209" s="25" t="s">
        <v>779</v>
      </c>
      <c r="F209" s="24"/>
      <c r="G209" s="23"/>
    </row>
    <row r="210" spans="1:7" ht="45">
      <c r="A210" s="18"/>
      <c r="B210" s="78"/>
      <c r="C210" s="16" t="s">
        <v>4232</v>
      </c>
      <c r="D210" s="23">
        <v>2</v>
      </c>
      <c r="E210" s="25" t="s">
        <v>779</v>
      </c>
      <c r="F210" s="24"/>
      <c r="G210" s="23"/>
    </row>
    <row r="211" spans="1:7" ht="40.5" customHeight="1">
      <c r="A211" s="18"/>
      <c r="B211" s="78"/>
      <c r="C211" s="47" t="s">
        <v>4231</v>
      </c>
      <c r="D211" s="23">
        <v>2</v>
      </c>
      <c r="E211" s="25" t="s">
        <v>156</v>
      </c>
      <c r="F211" s="24"/>
      <c r="G211" s="23"/>
    </row>
    <row r="212" spans="1:7" ht="33.75" customHeight="1">
      <c r="A212" s="18"/>
      <c r="B212" s="78"/>
      <c r="C212" s="47" t="s">
        <v>4230</v>
      </c>
      <c r="D212" s="23">
        <v>2</v>
      </c>
      <c r="E212" s="25" t="s">
        <v>779</v>
      </c>
      <c r="G212" s="23"/>
    </row>
    <row r="213" spans="1:7" ht="33.75" customHeight="1">
      <c r="A213" s="18"/>
      <c r="B213" s="78"/>
      <c r="C213" s="22" t="s">
        <v>4229</v>
      </c>
      <c r="D213" s="23">
        <v>2</v>
      </c>
      <c r="E213" s="25" t="s">
        <v>779</v>
      </c>
      <c r="F213" s="22"/>
      <c r="G213" s="23"/>
    </row>
    <row r="214" spans="1:7" ht="45">
      <c r="A214" s="18" t="s">
        <v>2827</v>
      </c>
      <c r="B214" s="91" t="s">
        <v>1121</v>
      </c>
      <c r="C214" s="44" t="s">
        <v>4228</v>
      </c>
      <c r="D214" s="23">
        <v>2</v>
      </c>
      <c r="E214" s="25" t="s">
        <v>156</v>
      </c>
      <c r="F214" s="24"/>
      <c r="G214" s="23"/>
    </row>
    <row r="215" spans="1:7" ht="60">
      <c r="A215" s="18" t="s">
        <v>2481</v>
      </c>
      <c r="B215" s="91"/>
      <c r="C215" s="44" t="s">
        <v>4227</v>
      </c>
      <c r="D215" s="23">
        <v>2</v>
      </c>
      <c r="E215" s="25" t="s">
        <v>156</v>
      </c>
      <c r="F215" s="24"/>
      <c r="G215" s="23"/>
    </row>
    <row r="216" spans="1:7" ht="45">
      <c r="A216" s="18" t="s">
        <v>2481</v>
      </c>
      <c r="B216" s="91"/>
      <c r="C216" s="44" t="s">
        <v>4226</v>
      </c>
      <c r="D216" s="23">
        <v>2</v>
      </c>
      <c r="E216" s="25" t="s">
        <v>156</v>
      </c>
      <c r="F216" s="24"/>
      <c r="G216" s="23"/>
    </row>
    <row r="217" spans="1:7" ht="105">
      <c r="A217" s="18" t="s">
        <v>2481</v>
      </c>
      <c r="B217" s="91"/>
      <c r="C217" s="44" t="s">
        <v>4225</v>
      </c>
      <c r="D217" s="23">
        <v>2</v>
      </c>
      <c r="E217" s="25" t="s">
        <v>156</v>
      </c>
      <c r="F217" s="16" t="s">
        <v>4224</v>
      </c>
      <c r="G217" s="23"/>
    </row>
    <row r="218" spans="1:7" ht="45">
      <c r="A218" s="18" t="s">
        <v>2481</v>
      </c>
      <c r="B218" s="91"/>
      <c r="C218" s="16" t="s">
        <v>4223</v>
      </c>
      <c r="D218" s="23">
        <v>2</v>
      </c>
      <c r="E218" s="25" t="s">
        <v>156</v>
      </c>
      <c r="F218" s="16" t="s">
        <v>4222</v>
      </c>
      <c r="G218" s="23"/>
    </row>
    <row r="219" spans="1:7" ht="45">
      <c r="A219" s="18"/>
      <c r="B219" s="91"/>
      <c r="C219" s="16" t="s">
        <v>4221</v>
      </c>
      <c r="D219" s="23">
        <v>2</v>
      </c>
      <c r="E219" s="25" t="s">
        <v>156</v>
      </c>
      <c r="F219" s="16" t="s">
        <v>4220</v>
      </c>
      <c r="G219" s="23"/>
    </row>
    <row r="220" spans="1:7" ht="45">
      <c r="A220" s="18"/>
      <c r="B220" s="91"/>
      <c r="C220" s="44" t="s">
        <v>4219</v>
      </c>
      <c r="D220" s="247">
        <v>2</v>
      </c>
      <c r="E220" s="246" t="s">
        <v>156</v>
      </c>
      <c r="F220" s="44" t="s">
        <v>4218</v>
      </c>
      <c r="G220" s="23"/>
    </row>
    <row r="221" spans="1:7" ht="60">
      <c r="A221" s="18" t="s">
        <v>4217</v>
      </c>
      <c r="B221" s="91" t="s">
        <v>1109</v>
      </c>
      <c r="C221" s="16" t="s">
        <v>4216</v>
      </c>
      <c r="D221" s="23">
        <v>2</v>
      </c>
      <c r="E221" s="25" t="s">
        <v>156</v>
      </c>
      <c r="F221" s="24"/>
      <c r="G221" s="23"/>
    </row>
    <row r="222" spans="1:7" ht="45">
      <c r="A222" s="18"/>
      <c r="B222" s="91"/>
      <c r="C222" s="16" t="s">
        <v>4215</v>
      </c>
      <c r="D222" s="23">
        <v>2</v>
      </c>
      <c r="E222" s="25" t="s">
        <v>156</v>
      </c>
      <c r="F222" s="24"/>
      <c r="G222" s="23"/>
    </row>
    <row r="223" spans="1:7" ht="47.25">
      <c r="A223" s="18" t="s">
        <v>2819</v>
      </c>
      <c r="B223" s="91" t="s">
        <v>1106</v>
      </c>
      <c r="C223" s="16" t="s">
        <v>4214</v>
      </c>
      <c r="D223" s="23">
        <v>2</v>
      </c>
      <c r="E223" s="25" t="s">
        <v>156</v>
      </c>
      <c r="F223" s="24"/>
      <c r="G223" s="23"/>
    </row>
    <row r="224" spans="1:7" ht="45">
      <c r="A224" s="18" t="s">
        <v>2481</v>
      </c>
      <c r="B224" s="91"/>
      <c r="C224" s="16" t="s">
        <v>4213</v>
      </c>
      <c r="D224" s="23">
        <v>2</v>
      </c>
      <c r="E224" s="25" t="s">
        <v>1597</v>
      </c>
      <c r="F224" s="24"/>
      <c r="G224" s="23"/>
    </row>
    <row r="225" spans="1:9" ht="30">
      <c r="A225" s="18" t="s">
        <v>2481</v>
      </c>
      <c r="B225" s="91"/>
      <c r="C225" s="16" t="s">
        <v>4212</v>
      </c>
      <c r="D225" s="23">
        <v>2</v>
      </c>
      <c r="E225" s="25" t="s">
        <v>156</v>
      </c>
      <c r="F225" s="24"/>
      <c r="G225" s="23"/>
    </row>
    <row r="226" spans="1:9" ht="60">
      <c r="A226" s="18"/>
      <c r="B226" s="91"/>
      <c r="C226" s="16" t="s">
        <v>4211</v>
      </c>
      <c r="D226" s="23">
        <v>2</v>
      </c>
      <c r="E226" s="25" t="s">
        <v>178</v>
      </c>
      <c r="F226" s="16" t="s">
        <v>4210</v>
      </c>
      <c r="G226" s="23"/>
    </row>
    <row r="227" spans="1:9" ht="63" customHeight="1">
      <c r="A227" s="18"/>
      <c r="B227" s="91"/>
      <c r="C227" s="16" t="s">
        <v>4209</v>
      </c>
      <c r="D227" s="23">
        <v>2</v>
      </c>
      <c r="E227" s="25" t="s">
        <v>178</v>
      </c>
      <c r="F227" s="16" t="s">
        <v>4208</v>
      </c>
      <c r="G227" s="23"/>
    </row>
    <row r="228" spans="1:9" ht="63" customHeight="1">
      <c r="A228" s="18"/>
      <c r="B228" s="91"/>
      <c r="C228" s="16" t="s">
        <v>4207</v>
      </c>
      <c r="D228" s="23">
        <v>2</v>
      </c>
      <c r="E228" s="25" t="s">
        <v>178</v>
      </c>
      <c r="F228" s="24"/>
      <c r="G228" s="23"/>
    </row>
    <row r="229" spans="1:9" ht="63" customHeight="1">
      <c r="A229" s="18"/>
      <c r="B229" s="91"/>
      <c r="C229" s="16" t="s">
        <v>4206</v>
      </c>
      <c r="D229" s="23">
        <v>2</v>
      </c>
      <c r="E229" s="25" t="s">
        <v>178</v>
      </c>
      <c r="F229" s="24"/>
      <c r="G229" s="23"/>
    </row>
    <row r="230" spans="1:9" ht="47.25" customHeight="1">
      <c r="A230" s="18"/>
      <c r="B230" s="91"/>
      <c r="C230" s="16" t="s">
        <v>4205</v>
      </c>
      <c r="D230" s="23">
        <v>2</v>
      </c>
      <c r="E230" s="25" t="s">
        <v>178</v>
      </c>
      <c r="F230" s="24"/>
      <c r="G230" s="23"/>
    </row>
    <row r="231" spans="1:9" ht="31.5">
      <c r="A231" s="18" t="s">
        <v>1104</v>
      </c>
      <c r="B231" s="91" t="s">
        <v>1103</v>
      </c>
      <c r="C231" s="16" t="s">
        <v>4204</v>
      </c>
      <c r="D231" s="23">
        <v>2</v>
      </c>
      <c r="E231" s="25" t="s">
        <v>178</v>
      </c>
      <c r="F231" s="24"/>
      <c r="G231" s="23"/>
    </row>
    <row r="232" spans="1:9" ht="78.75">
      <c r="A232" s="18" t="s">
        <v>2816</v>
      </c>
      <c r="B232" s="87" t="s">
        <v>1099</v>
      </c>
      <c r="C232" s="16" t="s">
        <v>4203</v>
      </c>
      <c r="D232" s="23">
        <v>2</v>
      </c>
      <c r="E232" s="25" t="s">
        <v>156</v>
      </c>
      <c r="F232" s="24"/>
      <c r="G232" s="23"/>
    </row>
    <row r="233" spans="1:9" ht="40.15" customHeight="1">
      <c r="A233" s="320" t="s">
        <v>1094</v>
      </c>
      <c r="B233" s="879" t="s">
        <v>1093</v>
      </c>
      <c r="C233" s="880"/>
      <c r="D233" s="880"/>
      <c r="E233" s="880"/>
      <c r="F233" s="880"/>
      <c r="G233" s="881"/>
      <c r="H233" s="11">
        <f>SUM(D234:D255)</f>
        <v>44</v>
      </c>
      <c r="I233" s="11">
        <f>COUNT(D234:D255)*2</f>
        <v>44</v>
      </c>
    </row>
    <row r="234" spans="1:9" ht="47.25" customHeight="1">
      <c r="A234" s="18" t="s">
        <v>4202</v>
      </c>
      <c r="B234" s="80" t="s">
        <v>1091</v>
      </c>
      <c r="C234" s="67" t="s">
        <v>4201</v>
      </c>
      <c r="D234" s="23">
        <v>2</v>
      </c>
      <c r="E234" s="25" t="s">
        <v>178</v>
      </c>
      <c r="F234" s="24" t="s">
        <v>4200</v>
      </c>
      <c r="G234" s="23"/>
    </row>
    <row r="235" spans="1:9" ht="47.25" customHeight="1">
      <c r="A235" s="18"/>
      <c r="B235" s="80"/>
      <c r="C235" s="67" t="s">
        <v>4199</v>
      </c>
      <c r="D235" s="23">
        <v>2</v>
      </c>
      <c r="E235" s="25" t="s">
        <v>178</v>
      </c>
      <c r="F235" s="16" t="s">
        <v>4198</v>
      </c>
      <c r="G235" s="23"/>
    </row>
    <row r="236" spans="1:9" ht="47.25" customHeight="1">
      <c r="A236" s="18"/>
      <c r="B236" s="80"/>
      <c r="C236" s="67" t="s">
        <v>4197</v>
      </c>
      <c r="D236" s="23">
        <v>2</v>
      </c>
      <c r="E236" s="25" t="s">
        <v>178</v>
      </c>
      <c r="F236" s="16" t="s">
        <v>4196</v>
      </c>
      <c r="G236" s="23"/>
    </row>
    <row r="237" spans="1:9" ht="47.25" customHeight="1">
      <c r="A237" s="18"/>
      <c r="B237" s="80"/>
      <c r="C237" s="67" t="s">
        <v>4195</v>
      </c>
      <c r="D237" s="23">
        <v>2</v>
      </c>
      <c r="E237" s="25" t="s">
        <v>178</v>
      </c>
      <c r="F237" s="16" t="s">
        <v>4194</v>
      </c>
      <c r="G237" s="23"/>
    </row>
    <row r="238" spans="1:9" ht="47.25">
      <c r="A238" s="18" t="s">
        <v>4193</v>
      </c>
      <c r="B238" s="78" t="s">
        <v>1087</v>
      </c>
      <c r="C238" s="29" t="s">
        <v>4192</v>
      </c>
      <c r="D238" s="23">
        <v>2</v>
      </c>
      <c r="E238" s="25" t="s">
        <v>178</v>
      </c>
      <c r="F238" s="24"/>
      <c r="G238" s="23"/>
    </row>
    <row r="239" spans="1:9" ht="30">
      <c r="A239" s="18" t="s">
        <v>2481</v>
      </c>
      <c r="B239" s="78"/>
      <c r="C239" s="29" t="s">
        <v>4191</v>
      </c>
      <c r="D239" s="23">
        <v>2</v>
      </c>
      <c r="E239" s="25" t="s">
        <v>178</v>
      </c>
      <c r="G239" s="23"/>
    </row>
    <row r="240" spans="1:9" ht="27.75" customHeight="1">
      <c r="A240" s="18" t="s">
        <v>2481</v>
      </c>
      <c r="B240" s="78"/>
      <c r="C240" s="102" t="s">
        <v>4190</v>
      </c>
      <c r="D240" s="23">
        <v>2</v>
      </c>
      <c r="E240" s="25" t="s">
        <v>178</v>
      </c>
      <c r="F240" s="24"/>
      <c r="G240" s="23"/>
    </row>
    <row r="241" spans="1:9" ht="27.75" customHeight="1">
      <c r="A241" s="18" t="s">
        <v>2481</v>
      </c>
      <c r="B241" s="78"/>
      <c r="C241" s="16" t="s">
        <v>4189</v>
      </c>
      <c r="D241" s="23">
        <v>2</v>
      </c>
      <c r="E241" s="25" t="s">
        <v>178</v>
      </c>
      <c r="F241" s="24"/>
      <c r="G241" s="23"/>
    </row>
    <row r="242" spans="1:9" ht="75">
      <c r="A242" s="18" t="s">
        <v>4188</v>
      </c>
      <c r="B242" s="78" t="s">
        <v>1085</v>
      </c>
      <c r="C242" s="83" t="s">
        <v>4187</v>
      </c>
      <c r="D242" s="23">
        <v>2</v>
      </c>
      <c r="E242" s="25" t="s">
        <v>178</v>
      </c>
      <c r="F242" s="24"/>
      <c r="G242" s="23"/>
    </row>
    <row r="243" spans="1:9" ht="45">
      <c r="A243" s="18" t="s">
        <v>2481</v>
      </c>
      <c r="B243" s="136"/>
      <c r="C243" s="35" t="s">
        <v>4186</v>
      </c>
      <c r="D243" s="23">
        <v>2</v>
      </c>
      <c r="E243" s="25" t="s">
        <v>178</v>
      </c>
      <c r="F243" s="24"/>
      <c r="G243" s="23"/>
    </row>
    <row r="244" spans="1:9" ht="45">
      <c r="A244" s="18"/>
      <c r="B244" s="136"/>
      <c r="C244" s="35" t="s">
        <v>4185</v>
      </c>
      <c r="D244" s="23">
        <v>2</v>
      </c>
      <c r="E244" s="25" t="s">
        <v>156</v>
      </c>
      <c r="F244" s="24"/>
      <c r="G244" s="23"/>
    </row>
    <row r="245" spans="1:9" ht="45">
      <c r="A245" s="18"/>
      <c r="B245" s="136"/>
      <c r="C245" s="35" t="s">
        <v>4184</v>
      </c>
      <c r="D245" s="23">
        <v>2</v>
      </c>
      <c r="E245" s="25" t="s">
        <v>156</v>
      </c>
      <c r="F245" s="24"/>
      <c r="G245" s="23"/>
    </row>
    <row r="246" spans="1:9" ht="45">
      <c r="A246" s="18"/>
      <c r="B246" s="136"/>
      <c r="C246" s="35" t="s">
        <v>4183</v>
      </c>
      <c r="D246" s="23">
        <v>2</v>
      </c>
      <c r="E246" s="25" t="s">
        <v>779</v>
      </c>
      <c r="F246" s="24"/>
      <c r="G246" s="23"/>
    </row>
    <row r="247" spans="1:9" ht="31.5">
      <c r="A247" s="18" t="s">
        <v>4182</v>
      </c>
      <c r="B247" s="84" t="s">
        <v>1082</v>
      </c>
      <c r="C247" s="47" t="s">
        <v>4181</v>
      </c>
      <c r="D247" s="23">
        <v>2</v>
      </c>
      <c r="E247" s="25" t="s">
        <v>156</v>
      </c>
      <c r="F247" s="24"/>
      <c r="G247" s="23"/>
    </row>
    <row r="248" spans="1:9" ht="60">
      <c r="A248" s="18" t="s">
        <v>2481</v>
      </c>
      <c r="B248" s="84"/>
      <c r="C248" s="85" t="s">
        <v>4180</v>
      </c>
      <c r="D248" s="23">
        <v>2</v>
      </c>
      <c r="E248" s="25" t="s">
        <v>156</v>
      </c>
      <c r="F248" s="24"/>
      <c r="G248" s="23"/>
    </row>
    <row r="249" spans="1:9" ht="45">
      <c r="A249" s="18" t="s">
        <v>2481</v>
      </c>
      <c r="B249" s="84"/>
      <c r="C249" s="85" t="s">
        <v>4174</v>
      </c>
      <c r="D249" s="23">
        <v>2</v>
      </c>
      <c r="E249" s="25" t="s">
        <v>156</v>
      </c>
      <c r="G249" s="23"/>
    </row>
    <row r="250" spans="1:9" ht="30">
      <c r="A250" s="18" t="s">
        <v>2481</v>
      </c>
      <c r="B250" s="84"/>
      <c r="C250" s="44" t="s">
        <v>4179</v>
      </c>
      <c r="D250" s="23">
        <v>2</v>
      </c>
      <c r="E250" s="25" t="s">
        <v>156</v>
      </c>
      <c r="G250" s="23"/>
    </row>
    <row r="251" spans="1:9" ht="30">
      <c r="A251" s="18" t="s">
        <v>2481</v>
      </c>
      <c r="B251" s="84"/>
      <c r="C251" s="85" t="s">
        <v>4178</v>
      </c>
      <c r="D251" s="23">
        <v>2</v>
      </c>
      <c r="E251" s="25" t="s">
        <v>156</v>
      </c>
      <c r="F251" s="24"/>
      <c r="G251" s="23"/>
    </row>
    <row r="252" spans="1:9" ht="45">
      <c r="A252" s="18" t="s">
        <v>2481</v>
      </c>
      <c r="B252" s="84"/>
      <c r="C252" s="85" t="s">
        <v>4177</v>
      </c>
      <c r="D252" s="23">
        <v>2</v>
      </c>
      <c r="E252" s="25" t="s">
        <v>156</v>
      </c>
      <c r="F252" s="24"/>
      <c r="G252" s="23"/>
    </row>
    <row r="253" spans="1:9" ht="60">
      <c r="A253" s="18"/>
      <c r="B253" s="67"/>
      <c r="C253" s="85" t="s">
        <v>4176</v>
      </c>
      <c r="D253" s="23">
        <v>2</v>
      </c>
      <c r="E253" s="25" t="s">
        <v>156</v>
      </c>
      <c r="F253" s="24"/>
      <c r="G253" s="23"/>
    </row>
    <row r="254" spans="1:9" ht="30">
      <c r="A254" s="104"/>
      <c r="B254" s="162"/>
      <c r="C254" s="31" t="s">
        <v>4175</v>
      </c>
      <c r="D254" s="101">
        <v>2</v>
      </c>
      <c r="E254" s="110" t="s">
        <v>156</v>
      </c>
      <c r="F254" s="120"/>
      <c r="G254" s="101"/>
    </row>
    <row r="255" spans="1:9" s="79" customFormat="1" ht="45">
      <c r="A255" s="18"/>
      <c r="B255" s="67"/>
      <c r="C255" s="21" t="s">
        <v>4174</v>
      </c>
      <c r="D255" s="23">
        <v>2</v>
      </c>
      <c r="E255" s="25" t="s">
        <v>156</v>
      </c>
      <c r="F255" s="24"/>
      <c r="G255" s="23"/>
      <c r="H255" s="598"/>
      <c r="I255" s="598"/>
    </row>
    <row r="256" spans="1:9" ht="40.15" customHeight="1">
      <c r="A256" s="325" t="s">
        <v>1079</v>
      </c>
      <c r="B256" s="901" t="s">
        <v>1078</v>
      </c>
      <c r="C256" s="902"/>
      <c r="D256" s="902"/>
      <c r="E256" s="902"/>
      <c r="F256" s="902"/>
      <c r="G256" s="903"/>
      <c r="H256" s="11">
        <f>SUM(D257:D266)</f>
        <v>20</v>
      </c>
      <c r="I256" s="11">
        <f>COUNT(D257:D266)*2</f>
        <v>20</v>
      </c>
    </row>
    <row r="257" spans="1:9" ht="60">
      <c r="A257" s="18" t="s">
        <v>2808</v>
      </c>
      <c r="B257" s="80" t="s">
        <v>1076</v>
      </c>
      <c r="C257" s="224" t="s">
        <v>4173</v>
      </c>
      <c r="D257" s="23">
        <v>2</v>
      </c>
      <c r="E257" s="25" t="s">
        <v>156</v>
      </c>
      <c r="F257" s="24"/>
      <c r="G257" s="23"/>
    </row>
    <row r="258" spans="1:9" ht="30">
      <c r="A258" s="18" t="s">
        <v>2481</v>
      </c>
      <c r="B258" s="82"/>
      <c r="C258" s="224" t="s">
        <v>4172</v>
      </c>
      <c r="D258" s="23">
        <v>2</v>
      </c>
      <c r="E258" s="25" t="s">
        <v>156</v>
      </c>
      <c r="F258" s="24"/>
      <c r="G258" s="23"/>
    </row>
    <row r="259" spans="1:9" ht="45">
      <c r="A259" s="18" t="s">
        <v>2481</v>
      </c>
      <c r="B259" s="82"/>
      <c r="C259" s="16" t="s">
        <v>4171</v>
      </c>
      <c r="D259" s="23">
        <v>2</v>
      </c>
      <c r="E259" s="25" t="s">
        <v>178</v>
      </c>
      <c r="F259" s="24"/>
      <c r="G259" s="23"/>
    </row>
    <row r="260" spans="1:9" ht="30">
      <c r="A260" s="18" t="s">
        <v>2481</v>
      </c>
      <c r="B260" s="82"/>
      <c r="C260" s="16" t="s">
        <v>4170</v>
      </c>
      <c r="D260" s="23">
        <v>2</v>
      </c>
      <c r="E260" s="25" t="s">
        <v>156</v>
      </c>
      <c r="F260" s="24"/>
      <c r="G260" s="23"/>
    </row>
    <row r="261" spans="1:9" ht="45">
      <c r="A261" s="18"/>
      <c r="B261" s="82"/>
      <c r="C261" s="16" t="s">
        <v>4169</v>
      </c>
      <c r="D261" s="23">
        <v>2</v>
      </c>
      <c r="E261" s="25" t="s">
        <v>178</v>
      </c>
      <c r="F261" s="24"/>
      <c r="G261" s="23"/>
    </row>
    <row r="262" spans="1:9" ht="45">
      <c r="A262" s="18"/>
      <c r="B262" s="82"/>
      <c r="C262" s="16" t="s">
        <v>4168</v>
      </c>
      <c r="D262" s="23">
        <v>2</v>
      </c>
      <c r="E262" s="25" t="s">
        <v>178</v>
      </c>
      <c r="F262" s="24"/>
      <c r="G262" s="23"/>
    </row>
    <row r="263" spans="1:9" ht="31.5">
      <c r="A263" s="18" t="s">
        <v>2805</v>
      </c>
      <c r="B263" s="82" t="s">
        <v>1072</v>
      </c>
      <c r="C263" s="16" t="s">
        <v>4167</v>
      </c>
      <c r="D263" s="23">
        <v>2</v>
      </c>
      <c r="E263" s="25" t="s">
        <v>156</v>
      </c>
      <c r="F263" s="24"/>
      <c r="G263" s="23"/>
    </row>
    <row r="264" spans="1:9" ht="65.25" customHeight="1">
      <c r="A264" s="18"/>
      <c r="B264" s="82"/>
      <c r="C264" s="16" t="s">
        <v>4166</v>
      </c>
      <c r="D264" s="23">
        <v>2</v>
      </c>
      <c r="E264" s="25" t="s">
        <v>178</v>
      </c>
      <c r="F264" s="24"/>
      <c r="G264" s="23"/>
    </row>
    <row r="265" spans="1:9" ht="63">
      <c r="A265" s="18" t="s">
        <v>2803</v>
      </c>
      <c r="B265" s="80" t="s">
        <v>1068</v>
      </c>
      <c r="C265" s="16" t="s">
        <v>4165</v>
      </c>
      <c r="D265" s="23">
        <v>2</v>
      </c>
      <c r="E265" s="25" t="s">
        <v>178</v>
      </c>
      <c r="F265" s="24"/>
      <c r="G265" s="23"/>
    </row>
    <row r="266" spans="1:9" ht="30">
      <c r="A266" s="18"/>
      <c r="B266" s="67"/>
      <c r="C266" s="16" t="s">
        <v>4164</v>
      </c>
      <c r="D266" s="23">
        <v>2</v>
      </c>
      <c r="E266" s="25" t="s">
        <v>178</v>
      </c>
      <c r="F266" s="24"/>
      <c r="G266" s="23"/>
    </row>
    <row r="267" spans="1:9" ht="40.15" customHeight="1">
      <c r="A267" s="320" t="s">
        <v>1066</v>
      </c>
      <c r="B267" s="737" t="s">
        <v>1065</v>
      </c>
      <c r="C267" s="738"/>
      <c r="D267" s="738"/>
      <c r="E267" s="738"/>
      <c r="F267" s="738"/>
      <c r="G267" s="739"/>
      <c r="H267" s="11">
        <f>SUM(D268:D300)</f>
        <v>64</v>
      </c>
      <c r="I267" s="11">
        <f>COUNT(D268:D300)*2</f>
        <v>64</v>
      </c>
    </row>
    <row r="268" spans="1:9" ht="31.5">
      <c r="A268" s="18" t="s">
        <v>2801</v>
      </c>
      <c r="B268" s="76" t="s">
        <v>1063</v>
      </c>
      <c r="C268" s="66" t="s">
        <v>4163</v>
      </c>
      <c r="D268" s="23">
        <v>2</v>
      </c>
      <c r="E268" s="25" t="s">
        <v>1054</v>
      </c>
      <c r="F268" s="24" t="s">
        <v>1819</v>
      </c>
      <c r="G268" s="23"/>
    </row>
    <row r="269" spans="1:9" ht="30" hidden="1">
      <c r="A269" s="20" t="s">
        <v>2481</v>
      </c>
      <c r="B269" s="76"/>
      <c r="C269" s="66" t="s">
        <v>4162</v>
      </c>
      <c r="D269" s="23"/>
      <c r="E269" s="25" t="s">
        <v>1054</v>
      </c>
      <c r="F269" s="24" t="s">
        <v>1819</v>
      </c>
      <c r="G269" s="23"/>
    </row>
    <row r="270" spans="1:9" ht="30">
      <c r="A270" s="18"/>
      <c r="B270" s="76"/>
      <c r="C270" s="66" t="s">
        <v>4161</v>
      </c>
      <c r="D270" s="23">
        <v>2</v>
      </c>
      <c r="E270" s="25" t="s">
        <v>1054</v>
      </c>
      <c r="F270" s="24"/>
      <c r="G270" s="23"/>
    </row>
    <row r="271" spans="1:9" ht="15.75">
      <c r="A271" s="18" t="s">
        <v>2481</v>
      </c>
      <c r="B271" s="76"/>
      <c r="C271" s="66" t="s">
        <v>4160</v>
      </c>
      <c r="D271" s="23">
        <v>2</v>
      </c>
      <c r="E271" s="25" t="s">
        <v>1054</v>
      </c>
      <c r="F271" s="24" t="s">
        <v>1819</v>
      </c>
      <c r="G271" s="23"/>
    </row>
    <row r="272" spans="1:9" ht="15.75">
      <c r="A272" s="18" t="s">
        <v>2481</v>
      </c>
      <c r="B272" s="76"/>
      <c r="C272" s="66" t="s">
        <v>4159</v>
      </c>
      <c r="D272" s="23">
        <v>2</v>
      </c>
      <c r="E272" s="25" t="s">
        <v>1054</v>
      </c>
      <c r="F272" s="24" t="s">
        <v>1819</v>
      </c>
      <c r="G272" s="23"/>
    </row>
    <row r="273" spans="1:7" ht="30">
      <c r="A273" s="18" t="s">
        <v>2481</v>
      </c>
      <c r="B273" s="76"/>
      <c r="C273" s="66" t="s">
        <v>4158</v>
      </c>
      <c r="D273" s="23">
        <v>2</v>
      </c>
      <c r="E273" s="25" t="s">
        <v>1054</v>
      </c>
      <c r="F273" s="24" t="s">
        <v>1819</v>
      </c>
      <c r="G273" s="23"/>
    </row>
    <row r="274" spans="1:7" ht="30">
      <c r="A274" s="18" t="s">
        <v>2481</v>
      </c>
      <c r="B274" s="76"/>
      <c r="C274" s="66" t="s">
        <v>2304</v>
      </c>
      <c r="D274" s="23">
        <v>2</v>
      </c>
      <c r="E274" s="25" t="s">
        <v>1054</v>
      </c>
      <c r="F274" s="24" t="s">
        <v>1819</v>
      </c>
      <c r="G274" s="23"/>
    </row>
    <row r="275" spans="1:7" ht="15.75">
      <c r="A275" s="18" t="s">
        <v>2481</v>
      </c>
      <c r="B275" s="76"/>
      <c r="C275" s="66" t="s">
        <v>3268</v>
      </c>
      <c r="D275" s="23">
        <v>2</v>
      </c>
      <c r="E275" s="25" t="s">
        <v>1054</v>
      </c>
      <c r="F275" s="24" t="s">
        <v>1819</v>
      </c>
      <c r="G275" s="23"/>
    </row>
    <row r="276" spans="1:7" ht="15.75">
      <c r="A276" s="18" t="s">
        <v>2481</v>
      </c>
      <c r="B276" s="76"/>
      <c r="C276" s="66" t="s">
        <v>4157</v>
      </c>
      <c r="D276" s="23">
        <v>2</v>
      </c>
      <c r="E276" s="25" t="s">
        <v>1054</v>
      </c>
      <c r="F276" s="24" t="s">
        <v>1819</v>
      </c>
      <c r="G276" s="23"/>
    </row>
    <row r="277" spans="1:7" ht="15.75">
      <c r="A277" s="18" t="s">
        <v>2481</v>
      </c>
      <c r="B277" s="76"/>
      <c r="C277" s="66" t="s">
        <v>4156</v>
      </c>
      <c r="D277" s="23">
        <v>2</v>
      </c>
      <c r="E277" s="25" t="s">
        <v>1054</v>
      </c>
      <c r="F277" s="24" t="s">
        <v>1819</v>
      </c>
      <c r="G277" s="23"/>
    </row>
    <row r="278" spans="1:7" ht="15.75">
      <c r="A278" s="18" t="s">
        <v>2481</v>
      </c>
      <c r="B278" s="76"/>
      <c r="C278" s="66" t="s">
        <v>4155</v>
      </c>
      <c r="D278" s="23">
        <v>2</v>
      </c>
      <c r="E278" s="25" t="s">
        <v>1054</v>
      </c>
      <c r="F278" s="24" t="s">
        <v>1819</v>
      </c>
      <c r="G278" s="23"/>
    </row>
    <row r="279" spans="1:7" ht="33.75" customHeight="1">
      <c r="A279" s="18" t="s">
        <v>2481</v>
      </c>
      <c r="B279" s="76"/>
      <c r="C279" s="66" t="s">
        <v>4154</v>
      </c>
      <c r="D279" s="23">
        <v>2</v>
      </c>
      <c r="E279" s="25" t="s">
        <v>1054</v>
      </c>
      <c r="F279" s="24" t="s">
        <v>1819</v>
      </c>
      <c r="G279" s="23"/>
    </row>
    <row r="280" spans="1:7" ht="15.75">
      <c r="A280" s="18" t="s">
        <v>2481</v>
      </c>
      <c r="B280" s="76"/>
      <c r="C280" s="66" t="s">
        <v>4153</v>
      </c>
      <c r="D280" s="23">
        <v>2</v>
      </c>
      <c r="E280" s="25" t="s">
        <v>1054</v>
      </c>
      <c r="F280" s="24" t="s">
        <v>1819</v>
      </c>
      <c r="G280" s="23"/>
    </row>
    <row r="281" spans="1:7" ht="34.5" customHeight="1">
      <c r="A281" s="18" t="s">
        <v>2481</v>
      </c>
      <c r="B281" s="76"/>
      <c r="C281" s="66" t="s">
        <v>4152</v>
      </c>
      <c r="D281" s="23">
        <v>2</v>
      </c>
      <c r="E281" s="25" t="s">
        <v>1054</v>
      </c>
      <c r="F281" s="24" t="s">
        <v>1819</v>
      </c>
      <c r="G281" s="23"/>
    </row>
    <row r="282" spans="1:7" ht="29.25" customHeight="1">
      <c r="A282" s="18" t="s">
        <v>2481</v>
      </c>
      <c r="B282" s="76"/>
      <c r="C282" s="66" t="s">
        <v>4151</v>
      </c>
      <c r="D282" s="23">
        <v>2</v>
      </c>
      <c r="E282" s="25" t="s">
        <v>1054</v>
      </c>
      <c r="F282" s="24" t="s">
        <v>1819</v>
      </c>
      <c r="G282" s="23"/>
    </row>
    <row r="283" spans="1:7" ht="47.25">
      <c r="A283" s="18" t="s">
        <v>4150</v>
      </c>
      <c r="B283" s="76" t="s">
        <v>1059</v>
      </c>
      <c r="C283" s="21" t="s">
        <v>4149</v>
      </c>
      <c r="D283" s="23">
        <v>2</v>
      </c>
      <c r="E283" s="25" t="s">
        <v>1054</v>
      </c>
      <c r="F283" s="24" t="s">
        <v>1819</v>
      </c>
      <c r="G283" s="23"/>
    </row>
    <row r="284" spans="1:7" ht="47.25">
      <c r="A284" s="18" t="s">
        <v>2798</v>
      </c>
      <c r="B284" s="76" t="s">
        <v>1056</v>
      </c>
      <c r="C284" s="21" t="s">
        <v>1820</v>
      </c>
      <c r="D284" s="23">
        <v>2</v>
      </c>
      <c r="E284" s="25" t="s">
        <v>1054</v>
      </c>
      <c r="F284" s="24" t="s">
        <v>1819</v>
      </c>
      <c r="G284" s="23"/>
    </row>
    <row r="285" spans="1:7" ht="47.25">
      <c r="A285" s="18" t="s">
        <v>2796</v>
      </c>
      <c r="B285" s="76" t="s">
        <v>1051</v>
      </c>
      <c r="C285" s="225" t="s">
        <v>4148</v>
      </c>
      <c r="D285" s="23">
        <v>2</v>
      </c>
      <c r="E285" s="25" t="s">
        <v>1054</v>
      </c>
      <c r="F285" s="24" t="s">
        <v>1819</v>
      </c>
      <c r="G285" s="23"/>
    </row>
    <row r="286" spans="1:7" ht="15.75">
      <c r="A286" s="18" t="s">
        <v>2481</v>
      </c>
      <c r="B286" s="76"/>
      <c r="C286" s="225" t="s">
        <v>4147</v>
      </c>
      <c r="D286" s="23">
        <v>2</v>
      </c>
      <c r="E286" s="25" t="s">
        <v>106</v>
      </c>
      <c r="F286" s="24" t="s">
        <v>1819</v>
      </c>
      <c r="G286" s="23"/>
    </row>
    <row r="287" spans="1:7" ht="15.75">
      <c r="A287" s="18" t="s">
        <v>2481</v>
      </c>
      <c r="B287" s="76"/>
      <c r="C287" s="225" t="s">
        <v>4146</v>
      </c>
      <c r="D287" s="23">
        <v>2</v>
      </c>
      <c r="E287" s="25" t="s">
        <v>106</v>
      </c>
      <c r="F287" s="24" t="s">
        <v>1819</v>
      </c>
      <c r="G287" s="23"/>
    </row>
    <row r="288" spans="1:7" ht="15.75">
      <c r="A288" s="18" t="s">
        <v>2481</v>
      </c>
      <c r="B288" s="76"/>
      <c r="C288" s="225" t="s">
        <v>4145</v>
      </c>
      <c r="D288" s="23">
        <v>2</v>
      </c>
      <c r="E288" s="25" t="s">
        <v>106</v>
      </c>
      <c r="F288" s="24" t="s">
        <v>1819</v>
      </c>
      <c r="G288" s="23"/>
    </row>
    <row r="289" spans="1:9" ht="15.75">
      <c r="A289" s="18" t="s">
        <v>2481</v>
      </c>
      <c r="B289" s="76"/>
      <c r="C289" s="225" t="s">
        <v>4144</v>
      </c>
      <c r="D289" s="23">
        <v>2</v>
      </c>
      <c r="E289" s="25" t="s">
        <v>106</v>
      </c>
      <c r="F289" s="24" t="s">
        <v>1819</v>
      </c>
      <c r="G289" s="23"/>
    </row>
    <row r="290" spans="1:9" ht="30">
      <c r="A290" s="18" t="s">
        <v>2481</v>
      </c>
      <c r="B290" s="76"/>
      <c r="C290" s="225" t="s">
        <v>4143</v>
      </c>
      <c r="D290" s="23">
        <v>2</v>
      </c>
      <c r="E290" s="25" t="s">
        <v>106</v>
      </c>
      <c r="F290" s="24" t="s">
        <v>1819</v>
      </c>
      <c r="G290" s="23"/>
    </row>
    <row r="291" spans="1:9" ht="15.75">
      <c r="A291" s="18" t="s">
        <v>2481</v>
      </c>
      <c r="B291" s="76"/>
      <c r="C291" s="225" t="s">
        <v>4142</v>
      </c>
      <c r="D291" s="23">
        <v>2</v>
      </c>
      <c r="E291" s="25" t="s">
        <v>106</v>
      </c>
      <c r="F291" s="24" t="s">
        <v>1819</v>
      </c>
      <c r="G291" s="23"/>
    </row>
    <row r="292" spans="1:9" ht="15.75">
      <c r="A292" s="18" t="s">
        <v>2481</v>
      </c>
      <c r="B292" s="76"/>
      <c r="C292" s="225" t="s">
        <v>4141</v>
      </c>
      <c r="D292" s="23">
        <v>2</v>
      </c>
      <c r="E292" s="25" t="s">
        <v>106</v>
      </c>
      <c r="F292" s="24" t="s">
        <v>1819</v>
      </c>
      <c r="G292" s="23"/>
    </row>
    <row r="293" spans="1:9" ht="15.75">
      <c r="A293" s="18" t="s">
        <v>2481</v>
      </c>
      <c r="B293" s="76"/>
      <c r="C293" s="225" t="s">
        <v>4140</v>
      </c>
      <c r="D293" s="23">
        <v>2</v>
      </c>
      <c r="E293" s="25" t="s">
        <v>106</v>
      </c>
      <c r="F293" s="24" t="s">
        <v>1819</v>
      </c>
      <c r="G293" s="23"/>
    </row>
    <row r="294" spans="1:9" ht="15.75">
      <c r="A294" s="18" t="s">
        <v>2481</v>
      </c>
      <c r="B294" s="76"/>
      <c r="C294" s="225" t="s">
        <v>4139</v>
      </c>
      <c r="D294" s="23">
        <v>2</v>
      </c>
      <c r="E294" s="25" t="s">
        <v>106</v>
      </c>
      <c r="F294" s="24" t="s">
        <v>1819</v>
      </c>
      <c r="G294" s="23"/>
    </row>
    <row r="295" spans="1:9" ht="15.75">
      <c r="A295" s="18" t="s">
        <v>2481</v>
      </c>
      <c r="B295" s="76"/>
      <c r="C295" s="225" t="s">
        <v>4138</v>
      </c>
      <c r="D295" s="23">
        <v>2</v>
      </c>
      <c r="E295" s="25" t="s">
        <v>106</v>
      </c>
      <c r="F295" s="24" t="s">
        <v>1819</v>
      </c>
      <c r="G295" s="23"/>
    </row>
    <row r="296" spans="1:9" ht="15.75">
      <c r="A296" s="18" t="s">
        <v>2481</v>
      </c>
      <c r="B296" s="41"/>
      <c r="C296" s="225" t="s">
        <v>4137</v>
      </c>
      <c r="D296" s="23">
        <v>2</v>
      </c>
      <c r="E296" s="25" t="s">
        <v>106</v>
      </c>
      <c r="F296" s="24" t="s">
        <v>1819</v>
      </c>
      <c r="G296" s="23"/>
    </row>
    <row r="297" spans="1:9" ht="15.75">
      <c r="A297" s="18" t="s">
        <v>2481</v>
      </c>
      <c r="B297" s="76"/>
      <c r="C297" s="225" t="s">
        <v>4136</v>
      </c>
      <c r="D297" s="23">
        <v>2</v>
      </c>
      <c r="E297" s="25" t="s">
        <v>106</v>
      </c>
      <c r="F297" s="24" t="s">
        <v>1819</v>
      </c>
      <c r="G297" s="23"/>
    </row>
    <row r="298" spans="1:9" ht="31.5">
      <c r="A298" s="18" t="s">
        <v>2794</v>
      </c>
      <c r="B298" s="76" t="s">
        <v>1037</v>
      </c>
      <c r="C298" s="225" t="s">
        <v>4135</v>
      </c>
      <c r="D298" s="23">
        <v>2</v>
      </c>
      <c r="E298" s="25" t="s">
        <v>106</v>
      </c>
      <c r="G298" s="23"/>
    </row>
    <row r="299" spans="1:9" ht="48" customHeight="1">
      <c r="A299" s="18" t="s">
        <v>2481</v>
      </c>
      <c r="B299" s="76"/>
      <c r="C299" s="21" t="s">
        <v>4134</v>
      </c>
      <c r="D299" s="23">
        <v>2</v>
      </c>
      <c r="E299" s="25" t="s">
        <v>106</v>
      </c>
      <c r="F299" s="24"/>
      <c r="G299" s="23"/>
    </row>
    <row r="300" spans="1:9" ht="30">
      <c r="A300" s="18" t="s">
        <v>2481</v>
      </c>
      <c r="B300" s="76"/>
      <c r="C300" s="225" t="s">
        <v>4133</v>
      </c>
      <c r="D300" s="23">
        <v>2</v>
      </c>
      <c r="E300" s="25" t="s">
        <v>106</v>
      </c>
      <c r="F300" s="24"/>
      <c r="G300" s="23"/>
    </row>
    <row r="301" spans="1:9" ht="15.75" hidden="1">
      <c r="A301" s="20" t="s">
        <v>2481</v>
      </c>
      <c r="B301" s="76"/>
      <c r="C301" s="24"/>
      <c r="D301" s="24"/>
      <c r="E301" s="25"/>
      <c r="F301" s="24"/>
      <c r="G301" s="24"/>
    </row>
    <row r="302" spans="1:9" ht="40.15" customHeight="1">
      <c r="A302" s="320" t="s">
        <v>1023</v>
      </c>
      <c r="B302" s="879" t="s">
        <v>1022</v>
      </c>
      <c r="C302" s="880"/>
      <c r="D302" s="880"/>
      <c r="E302" s="880"/>
      <c r="F302" s="880"/>
      <c r="G302" s="881"/>
      <c r="H302" s="11">
        <f>SUM(D303)</f>
        <v>2</v>
      </c>
      <c r="I302" s="11">
        <f>COUNT(D303)*2</f>
        <v>2</v>
      </c>
    </row>
    <row r="303" spans="1:9" ht="45">
      <c r="A303" s="18" t="s">
        <v>1021</v>
      </c>
      <c r="B303" s="76" t="s">
        <v>1020</v>
      </c>
      <c r="C303" s="16" t="s">
        <v>4121</v>
      </c>
      <c r="D303" s="23">
        <v>2</v>
      </c>
      <c r="E303" s="25" t="s">
        <v>106</v>
      </c>
      <c r="F303" s="24"/>
      <c r="G303" s="23"/>
    </row>
    <row r="304" spans="1:9" ht="31.5" hidden="1">
      <c r="A304" s="20" t="s">
        <v>1016</v>
      </c>
      <c r="B304" s="76" t="s">
        <v>1015</v>
      </c>
      <c r="C304" s="24"/>
      <c r="D304" s="24"/>
      <c r="E304" s="25"/>
      <c r="F304" s="24"/>
      <c r="G304" s="24"/>
    </row>
    <row r="305" spans="1:9" ht="47.25" hidden="1">
      <c r="A305" s="20" t="s">
        <v>1011</v>
      </c>
      <c r="B305" s="78" t="s">
        <v>1010</v>
      </c>
      <c r="C305" s="24"/>
      <c r="D305" s="24"/>
      <c r="E305" s="25"/>
      <c r="F305" s="24"/>
      <c r="G305" s="24"/>
    </row>
    <row r="306" spans="1:9" ht="40.15" customHeight="1">
      <c r="A306" s="320" t="s">
        <v>1007</v>
      </c>
      <c r="B306" s="879" t="s">
        <v>1006</v>
      </c>
      <c r="C306" s="880"/>
      <c r="D306" s="880"/>
      <c r="E306" s="880"/>
      <c r="F306" s="880"/>
      <c r="G306" s="881"/>
      <c r="H306" s="11">
        <f>SUM(D312:D315)</f>
        <v>8</v>
      </c>
      <c r="I306" s="11">
        <f>COUNT(D312:D315)*2</f>
        <v>8</v>
      </c>
    </row>
    <row r="307" spans="1:9" ht="47.25" hidden="1">
      <c r="A307" s="20" t="s">
        <v>1005</v>
      </c>
      <c r="B307" s="76" t="s">
        <v>1004</v>
      </c>
      <c r="C307" s="24"/>
      <c r="D307" s="24"/>
      <c r="E307" s="25"/>
      <c r="F307" s="24"/>
      <c r="G307" s="24"/>
    </row>
    <row r="308" spans="1:9" ht="63" hidden="1">
      <c r="A308" s="20" t="s">
        <v>1001</v>
      </c>
      <c r="B308" s="76" t="s">
        <v>1000</v>
      </c>
      <c r="C308" s="24"/>
      <c r="D308" s="24"/>
      <c r="E308" s="25"/>
      <c r="F308" s="24"/>
      <c r="G308" s="24"/>
    </row>
    <row r="309" spans="1:9" ht="63" hidden="1">
      <c r="A309" s="20" t="s">
        <v>989</v>
      </c>
      <c r="B309" s="76" t="s">
        <v>988</v>
      </c>
      <c r="C309" s="24"/>
      <c r="D309" s="24"/>
      <c r="E309" s="25"/>
      <c r="F309" s="24"/>
      <c r="G309" s="24"/>
    </row>
    <row r="310" spans="1:9" ht="63" hidden="1">
      <c r="A310" s="20" t="s">
        <v>985</v>
      </c>
      <c r="B310" s="77" t="s">
        <v>984</v>
      </c>
      <c r="C310" s="24"/>
      <c r="D310" s="24"/>
      <c r="E310" s="25"/>
      <c r="F310" s="24"/>
      <c r="G310" s="24"/>
    </row>
    <row r="311" spans="1:9" ht="15.75" hidden="1">
      <c r="A311" s="20" t="s">
        <v>983</v>
      </c>
      <c r="B311" s="76" t="s">
        <v>982</v>
      </c>
      <c r="C311" s="24"/>
      <c r="D311" s="24"/>
      <c r="E311" s="25"/>
      <c r="F311" s="24"/>
      <c r="G311" s="24"/>
    </row>
    <row r="312" spans="1:9" ht="60">
      <c r="A312" s="18" t="s">
        <v>979</v>
      </c>
      <c r="B312" s="77" t="s">
        <v>978</v>
      </c>
      <c r="C312" s="16" t="s">
        <v>4120</v>
      </c>
      <c r="D312" s="23">
        <v>2</v>
      </c>
      <c r="E312" s="13" t="s">
        <v>156</v>
      </c>
      <c r="F312" s="16" t="s">
        <v>4119</v>
      </c>
      <c r="G312" s="23"/>
    </row>
    <row r="313" spans="1:9" ht="45">
      <c r="A313" s="18"/>
      <c r="B313" s="77"/>
      <c r="C313" s="16" t="s">
        <v>4118</v>
      </c>
      <c r="D313" s="23">
        <v>2</v>
      </c>
      <c r="E313" s="13" t="s">
        <v>156</v>
      </c>
      <c r="F313" s="16" t="s">
        <v>4117</v>
      </c>
      <c r="G313" s="23"/>
    </row>
    <row r="314" spans="1:9" ht="47.25">
      <c r="A314" s="18" t="s">
        <v>973</v>
      </c>
      <c r="B314" s="76" t="s">
        <v>972</v>
      </c>
      <c r="C314" s="16" t="s">
        <v>4116</v>
      </c>
      <c r="D314" s="23">
        <v>2</v>
      </c>
      <c r="E314" s="13" t="s">
        <v>156</v>
      </c>
      <c r="F314" s="269"/>
      <c r="G314" s="23"/>
    </row>
    <row r="315" spans="1:9" ht="30">
      <c r="A315" s="18"/>
      <c r="B315" s="76"/>
      <c r="C315" s="16" t="s">
        <v>4115</v>
      </c>
      <c r="D315" s="23">
        <v>2</v>
      </c>
      <c r="E315" s="13" t="s">
        <v>156</v>
      </c>
      <c r="F315" s="24"/>
      <c r="G315" s="23"/>
    </row>
    <row r="316" spans="1:9" ht="15.75">
      <c r="A316" s="482" t="s">
        <v>5073</v>
      </c>
      <c r="B316" s="753" t="s">
        <v>5074</v>
      </c>
      <c r="C316" s="754"/>
      <c r="D316" s="754"/>
      <c r="E316" s="754"/>
      <c r="F316" s="754"/>
      <c r="G316" s="1009"/>
      <c r="H316" s="11">
        <f>SUM(D317:D336)</f>
        <v>40</v>
      </c>
      <c r="I316" s="11">
        <f>COUNT(D317:D336)*2</f>
        <v>40</v>
      </c>
    </row>
    <row r="317" spans="1:9" ht="180">
      <c r="A317" s="482" t="s">
        <v>5075</v>
      </c>
      <c r="B317" s="29" t="s">
        <v>5076</v>
      </c>
      <c r="C317" s="29" t="s">
        <v>5077</v>
      </c>
      <c r="D317" s="668">
        <v>2</v>
      </c>
      <c r="E317" s="25"/>
      <c r="F317" s="29" t="s">
        <v>5078</v>
      </c>
      <c r="G317" s="606"/>
    </row>
    <row r="318" spans="1:9" ht="120">
      <c r="A318" s="482" t="s">
        <v>5079</v>
      </c>
      <c r="B318" s="29" t="s">
        <v>5080</v>
      </c>
      <c r="C318" s="29" t="s">
        <v>5081</v>
      </c>
      <c r="D318" s="669">
        <v>2</v>
      </c>
      <c r="E318" s="25"/>
      <c r="F318" s="29" t="s">
        <v>5082</v>
      </c>
      <c r="G318" s="606"/>
    </row>
    <row r="319" spans="1:9" ht="105">
      <c r="A319" s="482" t="s">
        <v>5083</v>
      </c>
      <c r="B319" s="29" t="s">
        <v>5084</v>
      </c>
      <c r="C319" s="29" t="s">
        <v>5085</v>
      </c>
      <c r="D319" s="669">
        <v>2</v>
      </c>
      <c r="E319" s="25"/>
      <c r="F319" s="29" t="s">
        <v>5086</v>
      </c>
      <c r="G319" s="606"/>
    </row>
    <row r="320" spans="1:9" ht="135">
      <c r="A320" s="482" t="s">
        <v>5087</v>
      </c>
      <c r="B320" s="29" t="s">
        <v>5088</v>
      </c>
      <c r="C320" s="29" t="s">
        <v>5089</v>
      </c>
      <c r="D320" s="669">
        <v>2</v>
      </c>
      <c r="E320" s="25"/>
      <c r="F320" s="29" t="s">
        <v>5090</v>
      </c>
      <c r="G320" s="606"/>
    </row>
    <row r="321" spans="1:7" ht="120">
      <c r="A321" s="482" t="s">
        <v>5091</v>
      </c>
      <c r="B321" s="699" t="s">
        <v>5092</v>
      </c>
      <c r="C321" s="699" t="s">
        <v>5093</v>
      </c>
      <c r="D321" s="669">
        <v>2</v>
      </c>
      <c r="E321" s="25"/>
      <c r="F321" s="29" t="s">
        <v>5094</v>
      </c>
      <c r="G321" s="606"/>
    </row>
    <row r="322" spans="1:7" ht="150">
      <c r="A322" s="482" t="s">
        <v>5095</v>
      </c>
      <c r="B322" s="29" t="s">
        <v>5096</v>
      </c>
      <c r="C322" s="29" t="s">
        <v>5097</v>
      </c>
      <c r="D322" s="669">
        <v>2</v>
      </c>
      <c r="E322" s="25"/>
      <c r="F322" s="29" t="s">
        <v>5098</v>
      </c>
      <c r="G322" s="606"/>
    </row>
    <row r="323" spans="1:7" ht="240">
      <c r="A323" s="482" t="s">
        <v>5099</v>
      </c>
      <c r="B323" s="29" t="s">
        <v>5100</v>
      </c>
      <c r="C323" s="29" t="s">
        <v>5101</v>
      </c>
      <c r="D323" s="669">
        <v>2</v>
      </c>
      <c r="E323" s="25"/>
      <c r="F323" s="29" t="s">
        <v>5102</v>
      </c>
      <c r="G323" s="606"/>
    </row>
    <row r="324" spans="1:7" ht="225">
      <c r="A324" s="482" t="s">
        <v>5103</v>
      </c>
      <c r="B324" s="29" t="s">
        <v>5104</v>
      </c>
      <c r="C324" s="29" t="s">
        <v>5105</v>
      </c>
      <c r="D324" s="669">
        <v>2</v>
      </c>
      <c r="E324" s="25"/>
      <c r="F324" s="29" t="s">
        <v>5106</v>
      </c>
      <c r="G324" s="124"/>
    </row>
    <row r="325" spans="1:7" ht="60">
      <c r="A325" s="18" t="s">
        <v>5107</v>
      </c>
      <c r="B325" s="29" t="s">
        <v>5108</v>
      </c>
      <c r="C325" s="22" t="s">
        <v>4132</v>
      </c>
      <c r="D325" s="515">
        <v>2</v>
      </c>
      <c r="E325" s="25" t="s">
        <v>106</v>
      </c>
      <c r="F325" s="25"/>
      <c r="G325" s="175"/>
    </row>
    <row r="326" spans="1:7" ht="60">
      <c r="A326" s="18"/>
      <c r="B326" s="91"/>
      <c r="C326" s="22" t="s">
        <v>4131</v>
      </c>
      <c r="D326" s="515">
        <v>2</v>
      </c>
      <c r="E326" s="25" t="s">
        <v>106</v>
      </c>
      <c r="F326" s="25"/>
      <c r="G326" s="175"/>
    </row>
    <row r="327" spans="1:7" ht="45">
      <c r="A327" s="18"/>
      <c r="B327" s="91"/>
      <c r="C327" s="29" t="s">
        <v>4130</v>
      </c>
      <c r="D327" s="515">
        <v>2</v>
      </c>
      <c r="E327" s="25" t="s">
        <v>106</v>
      </c>
      <c r="F327" s="25"/>
      <c r="G327" s="175"/>
    </row>
    <row r="328" spans="1:7" ht="45">
      <c r="A328" s="18"/>
      <c r="B328" s="91"/>
      <c r="C328" s="22" t="s">
        <v>4129</v>
      </c>
      <c r="D328" s="515">
        <v>2</v>
      </c>
      <c r="E328" s="25" t="s">
        <v>106</v>
      </c>
      <c r="F328" s="25"/>
      <c r="G328" s="175"/>
    </row>
    <row r="329" spans="1:7" ht="45">
      <c r="A329" s="18"/>
      <c r="B329" s="91"/>
      <c r="C329" s="29" t="s">
        <v>4128</v>
      </c>
      <c r="D329" s="515">
        <v>2</v>
      </c>
      <c r="E329" s="25" t="s">
        <v>106</v>
      </c>
      <c r="F329" s="25"/>
      <c r="G329" s="175"/>
    </row>
    <row r="330" spans="1:7" ht="30">
      <c r="A330" s="18"/>
      <c r="B330" s="91"/>
      <c r="C330" s="29" t="s">
        <v>4127</v>
      </c>
      <c r="D330" s="515">
        <v>2</v>
      </c>
      <c r="E330" s="25" t="s">
        <v>106</v>
      </c>
      <c r="F330" s="25"/>
      <c r="G330" s="175"/>
    </row>
    <row r="331" spans="1:7" ht="30">
      <c r="A331" s="18"/>
      <c r="B331" s="91"/>
      <c r="C331" s="52" t="s">
        <v>4126</v>
      </c>
      <c r="D331" s="515">
        <v>2</v>
      </c>
      <c r="E331" s="25" t="s">
        <v>106</v>
      </c>
      <c r="F331" s="25"/>
      <c r="G331" s="175"/>
    </row>
    <row r="332" spans="1:7" ht="15.75">
      <c r="A332" s="18"/>
      <c r="B332" s="91"/>
      <c r="C332" s="29" t="s">
        <v>4125</v>
      </c>
      <c r="D332" s="515">
        <v>2</v>
      </c>
      <c r="E332" s="25" t="s">
        <v>106</v>
      </c>
      <c r="F332" s="25"/>
      <c r="G332" s="175"/>
    </row>
    <row r="333" spans="1:7" ht="45">
      <c r="A333" s="18"/>
      <c r="B333" s="91"/>
      <c r="C333" s="29" t="s">
        <v>4124</v>
      </c>
      <c r="D333" s="515">
        <v>2</v>
      </c>
      <c r="E333" s="25" t="s">
        <v>106</v>
      </c>
      <c r="F333" s="25"/>
      <c r="G333" s="175"/>
    </row>
    <row r="334" spans="1:7" ht="30">
      <c r="A334" s="18"/>
      <c r="B334" s="91"/>
      <c r="C334" s="29" t="s">
        <v>4123</v>
      </c>
      <c r="D334" s="515">
        <v>2</v>
      </c>
      <c r="E334" s="25" t="s">
        <v>106</v>
      </c>
      <c r="F334" s="25"/>
      <c r="G334" s="175"/>
    </row>
    <row r="335" spans="1:7" ht="150">
      <c r="A335" s="482" t="s">
        <v>5109</v>
      </c>
      <c r="B335" s="29" t="s">
        <v>5110</v>
      </c>
      <c r="C335" s="22" t="s">
        <v>4122</v>
      </c>
      <c r="D335" s="515">
        <v>2</v>
      </c>
      <c r="E335" s="25" t="s">
        <v>106</v>
      </c>
      <c r="F335" s="29" t="s">
        <v>5111</v>
      </c>
      <c r="G335" s="175"/>
    </row>
    <row r="336" spans="1:7" ht="135">
      <c r="A336" s="482" t="s">
        <v>5112</v>
      </c>
      <c r="B336" s="29" t="s">
        <v>5113</v>
      </c>
      <c r="C336" s="29" t="s">
        <v>5114</v>
      </c>
      <c r="D336" s="669">
        <v>2</v>
      </c>
      <c r="E336" s="25"/>
      <c r="F336" s="29" t="s">
        <v>5115</v>
      </c>
      <c r="G336" s="175"/>
    </row>
    <row r="337" spans="1:9" ht="18.75">
      <c r="A337" s="109"/>
      <c r="B337" s="1035" t="s">
        <v>966</v>
      </c>
      <c r="C337" s="951"/>
      <c r="D337" s="951"/>
      <c r="E337" s="951"/>
      <c r="F337" s="951"/>
      <c r="G337" s="951"/>
      <c r="H337" s="11">
        <f>H338+H349+H359+H385+H413+H442+H446+H457+H466+H483+H503</f>
        <v>298</v>
      </c>
      <c r="I337" s="11">
        <f>I338+I349+I359+I385+I413+I442+I446+I457+I466+I483+I503</f>
        <v>298</v>
      </c>
    </row>
    <row r="338" spans="1:9" ht="40.15" customHeight="1">
      <c r="A338" s="322" t="s">
        <v>965</v>
      </c>
      <c r="B338" s="879" t="s">
        <v>964</v>
      </c>
      <c r="C338" s="880"/>
      <c r="D338" s="880"/>
      <c r="E338" s="880"/>
      <c r="F338" s="880"/>
      <c r="G338" s="881"/>
      <c r="H338" s="11">
        <f>SUM(D339:D347)</f>
        <v>18</v>
      </c>
      <c r="I338" s="11">
        <f>COUNT(D339:D348)*2</f>
        <v>18</v>
      </c>
    </row>
    <row r="339" spans="1:9" ht="45">
      <c r="A339" s="18" t="s">
        <v>2761</v>
      </c>
      <c r="B339" s="67" t="s">
        <v>962</v>
      </c>
      <c r="C339" s="16" t="s">
        <v>4114</v>
      </c>
      <c r="D339" s="23">
        <v>2</v>
      </c>
      <c r="E339" s="25" t="s">
        <v>106</v>
      </c>
      <c r="F339" s="24"/>
      <c r="G339" s="23"/>
    </row>
    <row r="340" spans="1:9" ht="60">
      <c r="A340" s="18"/>
      <c r="B340" s="67"/>
      <c r="C340" s="21" t="s">
        <v>4113</v>
      </c>
      <c r="D340" s="23">
        <v>2</v>
      </c>
      <c r="E340" s="25" t="s">
        <v>106</v>
      </c>
      <c r="F340" s="24"/>
      <c r="G340" s="23"/>
    </row>
    <row r="341" spans="1:9" ht="30">
      <c r="A341" s="18"/>
      <c r="B341" s="67"/>
      <c r="C341" s="16" t="s">
        <v>4112</v>
      </c>
      <c r="D341" s="23">
        <v>2</v>
      </c>
      <c r="E341" s="25" t="s">
        <v>106</v>
      </c>
      <c r="G341" s="23"/>
    </row>
    <row r="342" spans="1:9" ht="45">
      <c r="A342" s="18"/>
      <c r="B342" s="67"/>
      <c r="C342" s="21" t="s">
        <v>4111</v>
      </c>
      <c r="D342" s="23">
        <v>2</v>
      </c>
      <c r="E342" s="25" t="s">
        <v>106</v>
      </c>
      <c r="F342" s="21"/>
      <c r="G342" s="23"/>
    </row>
    <row r="343" spans="1:9" ht="30">
      <c r="A343" s="18"/>
      <c r="B343" s="67"/>
      <c r="C343" s="21" t="s">
        <v>4110</v>
      </c>
      <c r="D343" s="23">
        <v>2</v>
      </c>
      <c r="E343" s="25" t="s">
        <v>106</v>
      </c>
      <c r="F343" s="21"/>
      <c r="G343" s="23"/>
    </row>
    <row r="344" spans="1:9" ht="75">
      <c r="A344" s="18"/>
      <c r="B344" s="67"/>
      <c r="C344" s="22" t="s">
        <v>4109</v>
      </c>
      <c r="D344" s="23">
        <v>2</v>
      </c>
      <c r="E344" s="25" t="s">
        <v>106</v>
      </c>
      <c r="F344" s="21"/>
      <c r="G344" s="23"/>
    </row>
    <row r="345" spans="1:9" ht="75">
      <c r="A345" s="18"/>
      <c r="B345" s="67"/>
      <c r="C345" s="29" t="s">
        <v>4108</v>
      </c>
      <c r="D345" s="23">
        <v>2</v>
      </c>
      <c r="E345" s="25" t="s">
        <v>106</v>
      </c>
      <c r="F345" s="21"/>
      <c r="G345" s="23"/>
    </row>
    <row r="346" spans="1:9" ht="47.25">
      <c r="A346" s="18" t="s">
        <v>2759</v>
      </c>
      <c r="B346" s="41" t="s">
        <v>958</v>
      </c>
      <c r="C346" s="16" t="s">
        <v>4107</v>
      </c>
      <c r="D346" s="23">
        <v>2</v>
      </c>
      <c r="E346" s="25" t="s">
        <v>106</v>
      </c>
      <c r="F346" s="24"/>
      <c r="G346" s="23"/>
    </row>
    <row r="347" spans="1:9" ht="30">
      <c r="A347" s="18"/>
      <c r="B347" s="41"/>
      <c r="C347" s="16" t="s">
        <v>4106</v>
      </c>
      <c r="D347" s="23">
        <v>2</v>
      </c>
      <c r="E347" s="25" t="s">
        <v>49</v>
      </c>
      <c r="F347" s="24"/>
      <c r="G347" s="23"/>
    </row>
    <row r="348" spans="1:9" ht="47.25" hidden="1">
      <c r="A348" s="20" t="s">
        <v>954</v>
      </c>
      <c r="B348" s="41" t="s">
        <v>953</v>
      </c>
      <c r="C348" s="24"/>
      <c r="D348" s="24"/>
      <c r="E348" s="25"/>
      <c r="F348" s="24"/>
      <c r="G348" s="24"/>
    </row>
    <row r="349" spans="1:9" ht="40.15" customHeight="1">
      <c r="A349" s="320" t="s">
        <v>952</v>
      </c>
      <c r="B349" s="879" t="s">
        <v>951</v>
      </c>
      <c r="C349" s="880"/>
      <c r="D349" s="880"/>
      <c r="E349" s="880"/>
      <c r="F349" s="880"/>
      <c r="G349" s="881"/>
      <c r="H349" s="11">
        <f>SUM(D353:D358)</f>
        <v>10</v>
      </c>
      <c r="I349" s="11">
        <f>COUNT(D353:D358)*2</f>
        <v>10</v>
      </c>
    </row>
    <row r="350" spans="1:9" ht="47.25" hidden="1">
      <c r="A350" s="20" t="s">
        <v>950</v>
      </c>
      <c r="B350" s="41" t="s">
        <v>949</v>
      </c>
      <c r="C350" s="24"/>
      <c r="D350" s="24"/>
      <c r="E350" s="25"/>
      <c r="F350" s="24"/>
      <c r="G350" s="24"/>
    </row>
    <row r="351" spans="1:9" ht="31.5" hidden="1">
      <c r="A351" s="20" t="s">
        <v>946</v>
      </c>
      <c r="B351" s="67" t="s">
        <v>945</v>
      </c>
      <c r="C351" s="24"/>
      <c r="D351" s="24"/>
      <c r="E351" s="25"/>
      <c r="F351" s="24"/>
      <c r="G351" s="24"/>
    </row>
    <row r="352" spans="1:9" ht="31.5" hidden="1">
      <c r="A352" s="20" t="s">
        <v>944</v>
      </c>
      <c r="B352" s="41" t="s">
        <v>943</v>
      </c>
      <c r="C352" s="21"/>
      <c r="D352" s="24"/>
      <c r="E352" s="25"/>
      <c r="F352" s="24"/>
      <c r="G352" s="24"/>
    </row>
    <row r="353" spans="1:9" ht="45">
      <c r="A353" s="18" t="s">
        <v>940</v>
      </c>
      <c r="B353" s="41" t="s">
        <v>939</v>
      </c>
      <c r="C353" s="16" t="s">
        <v>4105</v>
      </c>
      <c r="D353" s="23">
        <v>2</v>
      </c>
      <c r="E353" s="25" t="s">
        <v>106</v>
      </c>
      <c r="F353" s="24"/>
      <c r="G353" s="23"/>
    </row>
    <row r="354" spans="1:9" ht="60">
      <c r="A354" s="18"/>
      <c r="B354" s="41"/>
      <c r="C354" s="16" t="s">
        <v>4104</v>
      </c>
      <c r="D354" s="23">
        <v>2</v>
      </c>
      <c r="E354" s="25" t="s">
        <v>106</v>
      </c>
      <c r="F354" s="24"/>
      <c r="G354" s="23"/>
    </row>
    <row r="355" spans="1:9" ht="60">
      <c r="A355" s="18" t="s">
        <v>935</v>
      </c>
      <c r="B355" s="67" t="s">
        <v>934</v>
      </c>
      <c r="C355" s="16" t="s">
        <v>4103</v>
      </c>
      <c r="D355" s="23">
        <v>2</v>
      </c>
      <c r="E355" s="25" t="s">
        <v>1054</v>
      </c>
      <c r="F355" s="24" t="s">
        <v>4102</v>
      </c>
      <c r="G355" s="23"/>
    </row>
    <row r="356" spans="1:9" ht="60">
      <c r="A356" s="18" t="s">
        <v>931</v>
      </c>
      <c r="B356" s="16" t="s">
        <v>930</v>
      </c>
      <c r="C356" s="22" t="s">
        <v>4101</v>
      </c>
      <c r="D356" s="23">
        <v>2</v>
      </c>
      <c r="E356" s="25" t="s">
        <v>120</v>
      </c>
      <c r="F356" s="24"/>
      <c r="G356" s="23"/>
    </row>
    <row r="357" spans="1:9" ht="47.25" hidden="1">
      <c r="A357" s="20" t="s">
        <v>927</v>
      </c>
      <c r="B357" s="41" t="s">
        <v>926</v>
      </c>
      <c r="C357" s="24"/>
      <c r="D357" s="24"/>
      <c r="E357" s="25"/>
      <c r="F357" s="24"/>
      <c r="G357" s="24"/>
    </row>
    <row r="358" spans="1:9" ht="105">
      <c r="A358" s="18" t="s">
        <v>921</v>
      </c>
      <c r="B358" s="41" t="s">
        <v>920</v>
      </c>
      <c r="C358" s="16" t="s">
        <v>4100</v>
      </c>
      <c r="D358" s="23">
        <v>2</v>
      </c>
      <c r="E358" s="25" t="s">
        <v>120</v>
      </c>
      <c r="F358" s="24"/>
      <c r="G358" s="23"/>
    </row>
    <row r="359" spans="1:9" ht="40.15" customHeight="1">
      <c r="A359" s="322" t="s">
        <v>919</v>
      </c>
      <c r="B359" s="879" t="s">
        <v>918</v>
      </c>
      <c r="C359" s="880"/>
      <c r="D359" s="880"/>
      <c r="E359" s="880"/>
      <c r="F359" s="880"/>
      <c r="G359" s="881"/>
      <c r="H359" s="11">
        <f>SUM(D360:D384)</f>
        <v>48</v>
      </c>
      <c r="I359" s="11">
        <f>COUNT(D360:D384)*2</f>
        <v>48</v>
      </c>
    </row>
    <row r="360" spans="1:9" ht="47.25">
      <c r="A360" s="18" t="s">
        <v>2736</v>
      </c>
      <c r="B360" s="37" t="s">
        <v>916</v>
      </c>
      <c r="C360" s="44" t="s">
        <v>4099</v>
      </c>
      <c r="D360" s="23">
        <v>2</v>
      </c>
      <c r="E360" s="25" t="s">
        <v>156</v>
      </c>
      <c r="F360" s="24"/>
      <c r="G360" s="23"/>
    </row>
    <row r="361" spans="1:9" ht="30">
      <c r="A361" s="18"/>
      <c r="B361" s="37"/>
      <c r="C361" s="44" t="s">
        <v>4098</v>
      </c>
      <c r="D361" s="23">
        <v>2</v>
      </c>
      <c r="E361" s="25" t="s">
        <v>156</v>
      </c>
      <c r="F361" s="16" t="s">
        <v>4097</v>
      </c>
      <c r="G361" s="23"/>
    </row>
    <row r="362" spans="1:9" ht="30">
      <c r="A362" s="18"/>
      <c r="B362" s="37"/>
      <c r="C362" s="44" t="s">
        <v>4096</v>
      </c>
      <c r="D362" s="23">
        <v>2</v>
      </c>
      <c r="E362" s="25" t="s">
        <v>156</v>
      </c>
      <c r="F362" s="24"/>
      <c r="G362" s="23"/>
    </row>
    <row r="363" spans="1:9" ht="60">
      <c r="A363" s="18"/>
      <c r="B363" s="37"/>
      <c r="C363" s="44" t="s">
        <v>4095</v>
      </c>
      <c r="D363" s="23">
        <v>2</v>
      </c>
      <c r="E363" s="25" t="s">
        <v>156</v>
      </c>
      <c r="F363" s="24"/>
      <c r="G363" s="23"/>
    </row>
    <row r="364" spans="1:9" ht="30">
      <c r="A364" s="18"/>
      <c r="B364" s="37"/>
      <c r="C364" s="44" t="s">
        <v>4094</v>
      </c>
      <c r="D364" s="23">
        <v>2</v>
      </c>
      <c r="E364" s="25" t="s">
        <v>156</v>
      </c>
      <c r="F364" s="24"/>
      <c r="G364" s="23"/>
    </row>
    <row r="365" spans="1:9" ht="60">
      <c r="A365" s="18" t="s">
        <v>2732</v>
      </c>
      <c r="B365" s="37" t="s">
        <v>910</v>
      </c>
      <c r="C365" s="16" t="s">
        <v>4093</v>
      </c>
      <c r="D365" s="23">
        <v>2</v>
      </c>
      <c r="E365" s="25" t="s">
        <v>156</v>
      </c>
      <c r="F365" s="24"/>
      <c r="G365" s="23"/>
    </row>
    <row r="366" spans="1:9" ht="30">
      <c r="A366" s="18" t="s">
        <v>2481</v>
      </c>
      <c r="B366" s="37"/>
      <c r="C366" s="16" t="s">
        <v>4092</v>
      </c>
      <c r="D366" s="23">
        <v>2</v>
      </c>
      <c r="E366" s="25" t="s">
        <v>178</v>
      </c>
      <c r="F366" s="24"/>
      <c r="G366" s="23"/>
    </row>
    <row r="367" spans="1:9" ht="45">
      <c r="A367" s="18" t="s">
        <v>2481</v>
      </c>
      <c r="B367" s="37"/>
      <c r="C367" s="16" t="s">
        <v>4091</v>
      </c>
      <c r="D367" s="23">
        <v>2</v>
      </c>
      <c r="E367" s="25" t="s">
        <v>178</v>
      </c>
      <c r="F367" s="24"/>
      <c r="G367" s="23"/>
    </row>
    <row r="368" spans="1:9" ht="30">
      <c r="A368" s="18"/>
      <c r="B368" s="37"/>
      <c r="C368" s="16" t="s">
        <v>4090</v>
      </c>
      <c r="D368" s="23">
        <v>2</v>
      </c>
      <c r="E368" s="25" t="s">
        <v>178</v>
      </c>
      <c r="F368" s="24"/>
      <c r="G368" s="23"/>
    </row>
    <row r="369" spans="1:7" ht="47.25" hidden="1">
      <c r="A369" s="20" t="s">
        <v>906</v>
      </c>
      <c r="B369" s="37" t="s">
        <v>905</v>
      </c>
      <c r="C369" s="24"/>
      <c r="D369" s="24"/>
      <c r="E369" s="25"/>
      <c r="F369" s="24"/>
      <c r="G369" s="24"/>
    </row>
    <row r="370" spans="1:7" ht="45">
      <c r="A370" s="18" t="s">
        <v>4089</v>
      </c>
      <c r="B370" s="37" t="s">
        <v>899</v>
      </c>
      <c r="C370" s="16" t="s">
        <v>4088</v>
      </c>
      <c r="D370" s="23">
        <v>2</v>
      </c>
      <c r="E370" s="25" t="s">
        <v>120</v>
      </c>
      <c r="F370" s="24"/>
      <c r="G370" s="23"/>
    </row>
    <row r="371" spans="1:7" ht="30">
      <c r="A371" s="18" t="s">
        <v>2481</v>
      </c>
      <c r="B371" s="37"/>
      <c r="C371" s="16" t="s">
        <v>4087</v>
      </c>
      <c r="D371" s="23">
        <v>2</v>
      </c>
      <c r="E371" s="25" t="s">
        <v>120</v>
      </c>
      <c r="F371" s="24"/>
      <c r="G371" s="23"/>
    </row>
    <row r="372" spans="1:7" ht="30">
      <c r="A372" s="18" t="s">
        <v>2481</v>
      </c>
      <c r="B372" s="37"/>
      <c r="C372" s="16" t="s">
        <v>4086</v>
      </c>
      <c r="D372" s="23">
        <v>2</v>
      </c>
      <c r="E372" s="25" t="s">
        <v>120</v>
      </c>
      <c r="F372" s="24"/>
      <c r="G372" s="23"/>
    </row>
    <row r="373" spans="1:7" ht="45">
      <c r="A373" s="18" t="s">
        <v>2481</v>
      </c>
      <c r="B373" s="37"/>
      <c r="C373" s="16" t="s">
        <v>4085</v>
      </c>
      <c r="D373" s="23">
        <v>2</v>
      </c>
      <c r="E373" s="25" t="s">
        <v>120</v>
      </c>
      <c r="F373" s="24"/>
      <c r="G373" s="23"/>
    </row>
    <row r="374" spans="1:7" ht="30">
      <c r="A374" s="18" t="s">
        <v>2481</v>
      </c>
      <c r="B374" s="37"/>
      <c r="C374" s="16" t="s">
        <v>4084</v>
      </c>
      <c r="D374" s="23">
        <v>2</v>
      </c>
      <c r="E374" s="25" t="s">
        <v>120</v>
      </c>
      <c r="F374" s="24"/>
      <c r="G374" s="23"/>
    </row>
    <row r="375" spans="1:7" ht="45">
      <c r="A375" s="18" t="s">
        <v>2481</v>
      </c>
      <c r="B375" s="37"/>
      <c r="C375" s="16" t="s">
        <v>4083</v>
      </c>
      <c r="D375" s="23">
        <v>2</v>
      </c>
      <c r="E375" s="25" t="s">
        <v>120</v>
      </c>
      <c r="F375" s="24"/>
      <c r="G375" s="23"/>
    </row>
    <row r="376" spans="1:7" ht="60">
      <c r="A376" s="18" t="s">
        <v>2481</v>
      </c>
      <c r="B376" s="37"/>
      <c r="C376" s="16" t="s">
        <v>4082</v>
      </c>
      <c r="D376" s="23">
        <v>2</v>
      </c>
      <c r="E376" s="25" t="s">
        <v>120</v>
      </c>
      <c r="F376" s="24"/>
      <c r="G376" s="23"/>
    </row>
    <row r="377" spans="1:7" ht="45">
      <c r="A377" s="18" t="s">
        <v>2481</v>
      </c>
      <c r="B377" s="37"/>
      <c r="C377" s="16" t="s">
        <v>4081</v>
      </c>
      <c r="D377" s="23">
        <v>2</v>
      </c>
      <c r="E377" s="25" t="s">
        <v>1595</v>
      </c>
      <c r="F377" s="24"/>
      <c r="G377" s="23"/>
    </row>
    <row r="378" spans="1:7" ht="45">
      <c r="A378" s="18" t="s">
        <v>2481</v>
      </c>
      <c r="B378" s="37"/>
      <c r="C378" s="16" t="s">
        <v>4080</v>
      </c>
      <c r="D378" s="23">
        <v>2</v>
      </c>
      <c r="E378" s="25" t="s">
        <v>120</v>
      </c>
      <c r="F378" s="24"/>
      <c r="G378" s="23"/>
    </row>
    <row r="379" spans="1:7" ht="45">
      <c r="A379" s="18" t="s">
        <v>2481</v>
      </c>
      <c r="B379" s="37"/>
      <c r="C379" s="16" t="s">
        <v>4079</v>
      </c>
      <c r="D379" s="23">
        <v>2</v>
      </c>
      <c r="E379" s="25" t="s">
        <v>120</v>
      </c>
      <c r="F379" s="24"/>
      <c r="G379" s="23"/>
    </row>
    <row r="380" spans="1:7" ht="30">
      <c r="A380" s="18" t="s">
        <v>4078</v>
      </c>
      <c r="B380" s="73" t="s">
        <v>896</v>
      </c>
      <c r="C380" s="16" t="s">
        <v>4077</v>
      </c>
      <c r="D380" s="23">
        <v>2</v>
      </c>
      <c r="E380" s="25" t="s">
        <v>118</v>
      </c>
      <c r="F380" s="24"/>
      <c r="G380" s="23"/>
    </row>
    <row r="381" spans="1:7" ht="45">
      <c r="A381" s="18" t="s">
        <v>2481</v>
      </c>
      <c r="B381" s="73"/>
      <c r="C381" s="16" t="s">
        <v>4076</v>
      </c>
      <c r="D381" s="23">
        <v>2</v>
      </c>
      <c r="E381" s="25" t="s">
        <v>106</v>
      </c>
      <c r="F381" s="24"/>
      <c r="G381" s="23"/>
    </row>
    <row r="382" spans="1:7" ht="45">
      <c r="A382" s="18" t="s">
        <v>2481</v>
      </c>
      <c r="B382" s="73"/>
      <c r="C382" s="16" t="s">
        <v>4075</v>
      </c>
      <c r="D382" s="23">
        <v>2</v>
      </c>
      <c r="E382" s="25" t="s">
        <v>106</v>
      </c>
      <c r="F382" s="24"/>
      <c r="G382" s="23"/>
    </row>
    <row r="383" spans="1:7" ht="45">
      <c r="A383" s="18" t="s">
        <v>2481</v>
      </c>
      <c r="B383" s="73"/>
      <c r="C383" s="16" t="s">
        <v>4074</v>
      </c>
      <c r="D383" s="23">
        <v>2</v>
      </c>
      <c r="E383" s="25" t="s">
        <v>120</v>
      </c>
      <c r="F383" s="24"/>
      <c r="G383" s="23"/>
    </row>
    <row r="384" spans="1:7" ht="45">
      <c r="A384" s="18"/>
      <c r="B384" s="73"/>
      <c r="C384" s="16" t="s">
        <v>4073</v>
      </c>
      <c r="D384" s="23">
        <v>2</v>
      </c>
      <c r="E384" s="25" t="s">
        <v>120</v>
      </c>
      <c r="F384" s="24"/>
      <c r="G384" s="23"/>
    </row>
    <row r="385" spans="1:9" ht="40.15" customHeight="1">
      <c r="A385" s="322" t="s">
        <v>894</v>
      </c>
      <c r="B385" s="737" t="s">
        <v>893</v>
      </c>
      <c r="C385" s="738"/>
      <c r="D385" s="738"/>
      <c r="E385" s="738"/>
      <c r="F385" s="738"/>
      <c r="G385" s="739"/>
      <c r="H385" s="11">
        <f>SUM(D386:D412)</f>
        <v>52</v>
      </c>
      <c r="I385" s="11">
        <f>COUNT(D386:D412)*2</f>
        <v>52</v>
      </c>
    </row>
    <row r="386" spans="1:9" ht="31.5">
      <c r="A386" s="18" t="s">
        <v>4072</v>
      </c>
      <c r="B386" s="32" t="s">
        <v>891</v>
      </c>
      <c r="C386" s="35" t="s">
        <v>4071</v>
      </c>
      <c r="D386" s="23">
        <v>2</v>
      </c>
      <c r="E386" s="25" t="s">
        <v>156</v>
      </c>
      <c r="F386" s="24"/>
      <c r="G386" s="23"/>
    </row>
    <row r="387" spans="1:9" ht="45">
      <c r="A387" s="18" t="s">
        <v>2481</v>
      </c>
      <c r="B387" s="32"/>
      <c r="C387" s="44" t="s">
        <v>4070</v>
      </c>
      <c r="D387" s="23">
        <v>2</v>
      </c>
      <c r="E387" s="25" t="s">
        <v>156</v>
      </c>
      <c r="F387" s="24"/>
      <c r="G387" s="23"/>
    </row>
    <row r="388" spans="1:9" ht="30">
      <c r="A388" s="18" t="s">
        <v>2481</v>
      </c>
      <c r="B388" s="32"/>
      <c r="C388" s="35" t="s">
        <v>4069</v>
      </c>
      <c r="D388" s="23">
        <v>2</v>
      </c>
      <c r="E388" s="25" t="s">
        <v>156</v>
      </c>
      <c r="F388" s="24"/>
      <c r="G388" s="23"/>
    </row>
    <row r="389" spans="1:9" ht="47.25" customHeight="1">
      <c r="A389" s="18" t="s">
        <v>2481</v>
      </c>
      <c r="B389" s="32"/>
      <c r="C389" s="44" t="s">
        <v>4068</v>
      </c>
      <c r="D389" s="23">
        <v>2</v>
      </c>
      <c r="E389" s="25" t="s">
        <v>178</v>
      </c>
      <c r="F389" s="24"/>
      <c r="G389" s="23"/>
    </row>
    <row r="390" spans="1:9" ht="60">
      <c r="A390" s="18" t="s">
        <v>2727</v>
      </c>
      <c r="B390" s="30" t="s">
        <v>887</v>
      </c>
      <c r="C390" s="16" t="s">
        <v>4067</v>
      </c>
      <c r="D390" s="23">
        <v>2</v>
      </c>
      <c r="E390" s="25" t="s">
        <v>178</v>
      </c>
      <c r="F390" s="24"/>
      <c r="G390" s="23"/>
    </row>
    <row r="391" spans="1:9" ht="45">
      <c r="A391" s="18"/>
      <c r="B391" s="30"/>
      <c r="C391" s="35" t="s">
        <v>4066</v>
      </c>
      <c r="D391" s="72">
        <v>2</v>
      </c>
      <c r="E391" s="25" t="s">
        <v>106</v>
      </c>
      <c r="F391" s="35" t="s">
        <v>4065</v>
      </c>
      <c r="G391" s="23"/>
    </row>
    <row r="392" spans="1:9" ht="60">
      <c r="A392" s="18" t="s">
        <v>2726</v>
      </c>
      <c r="B392" s="28" t="s">
        <v>881</v>
      </c>
      <c r="C392" s="21" t="s">
        <v>4064</v>
      </c>
      <c r="D392" s="23">
        <v>2</v>
      </c>
      <c r="E392" s="25" t="s">
        <v>178</v>
      </c>
      <c r="F392" s="24"/>
      <c r="G392" s="23"/>
    </row>
    <row r="393" spans="1:9" ht="30">
      <c r="A393" s="18" t="s">
        <v>2481</v>
      </c>
      <c r="B393" s="28"/>
      <c r="C393" s="16" t="s">
        <v>4063</v>
      </c>
      <c r="D393" s="23">
        <v>2</v>
      </c>
      <c r="E393" s="25" t="s">
        <v>156</v>
      </c>
      <c r="F393" s="24"/>
      <c r="G393" s="23"/>
    </row>
    <row r="394" spans="1:9" ht="45">
      <c r="A394" s="18" t="s">
        <v>2481</v>
      </c>
      <c r="B394" s="28"/>
      <c r="C394" s="44" t="s">
        <v>4062</v>
      </c>
      <c r="D394" s="23">
        <v>2</v>
      </c>
      <c r="E394" s="25" t="s">
        <v>1597</v>
      </c>
      <c r="F394" s="24"/>
      <c r="G394" s="23"/>
    </row>
    <row r="395" spans="1:9" ht="30">
      <c r="A395" s="18" t="s">
        <v>2481</v>
      </c>
      <c r="B395" s="28"/>
      <c r="C395" s="44" t="s">
        <v>4061</v>
      </c>
      <c r="D395" s="23">
        <v>2</v>
      </c>
      <c r="E395" s="25" t="s">
        <v>156</v>
      </c>
      <c r="F395" s="24"/>
      <c r="G395" s="23"/>
    </row>
    <row r="396" spans="1:9" ht="45">
      <c r="A396" s="18" t="s">
        <v>2481</v>
      </c>
      <c r="B396" s="28"/>
      <c r="C396" s="44" t="s">
        <v>4060</v>
      </c>
      <c r="D396" s="23">
        <v>2</v>
      </c>
      <c r="E396" s="25" t="s">
        <v>156</v>
      </c>
      <c r="F396" s="24"/>
      <c r="G396" s="23"/>
    </row>
    <row r="397" spans="1:9" ht="45">
      <c r="A397" s="18" t="s">
        <v>2481</v>
      </c>
      <c r="B397" s="28"/>
      <c r="C397" s="44" t="s">
        <v>4059</v>
      </c>
      <c r="D397" s="23">
        <v>2</v>
      </c>
      <c r="E397" s="25" t="s">
        <v>120</v>
      </c>
      <c r="F397" s="24"/>
      <c r="G397" s="23"/>
    </row>
    <row r="398" spans="1:9" ht="31.5">
      <c r="A398" s="18" t="s">
        <v>4058</v>
      </c>
      <c r="B398" s="28" t="s">
        <v>875</v>
      </c>
      <c r="C398" s="44" t="s">
        <v>4057</v>
      </c>
      <c r="D398" s="23">
        <v>2</v>
      </c>
      <c r="E398" s="25" t="s">
        <v>156</v>
      </c>
      <c r="F398" s="24"/>
      <c r="G398" s="23"/>
    </row>
    <row r="399" spans="1:9" ht="30">
      <c r="A399" s="18" t="s">
        <v>2481</v>
      </c>
      <c r="B399" s="28"/>
      <c r="C399" s="44" t="s">
        <v>4056</v>
      </c>
      <c r="D399" s="23">
        <v>2</v>
      </c>
      <c r="E399" s="25" t="s">
        <v>156</v>
      </c>
      <c r="F399" s="24"/>
      <c r="G399" s="23"/>
    </row>
    <row r="400" spans="1:9" ht="30">
      <c r="A400" s="18" t="s">
        <v>2481</v>
      </c>
      <c r="B400" s="28"/>
      <c r="C400" s="44" t="s">
        <v>4055</v>
      </c>
      <c r="D400" s="23">
        <v>2</v>
      </c>
      <c r="E400" s="25" t="s">
        <v>156</v>
      </c>
      <c r="F400" s="24"/>
      <c r="G400" s="23"/>
    </row>
    <row r="401" spans="1:9" ht="45">
      <c r="A401" s="18" t="s">
        <v>2481</v>
      </c>
      <c r="B401" s="28"/>
      <c r="C401" s="44" t="s">
        <v>4054</v>
      </c>
      <c r="D401" s="23">
        <v>2</v>
      </c>
      <c r="E401" s="25" t="s">
        <v>156</v>
      </c>
      <c r="F401" s="24"/>
      <c r="G401" s="23"/>
    </row>
    <row r="402" spans="1:9" ht="45">
      <c r="A402" s="18" t="s">
        <v>2481</v>
      </c>
      <c r="B402" s="28"/>
      <c r="C402" s="44" t="s">
        <v>4053</v>
      </c>
      <c r="D402" s="23">
        <v>2</v>
      </c>
      <c r="E402" s="25" t="s">
        <v>156</v>
      </c>
      <c r="F402" s="24"/>
      <c r="G402" s="23"/>
    </row>
    <row r="403" spans="1:9" ht="45">
      <c r="A403" s="18" t="s">
        <v>2481</v>
      </c>
      <c r="B403" s="28"/>
      <c r="C403" s="44" t="s">
        <v>4052</v>
      </c>
      <c r="D403" s="23">
        <v>2</v>
      </c>
      <c r="E403" s="25" t="s">
        <v>156</v>
      </c>
      <c r="F403" s="24"/>
      <c r="G403" s="23"/>
    </row>
    <row r="404" spans="1:9" ht="30">
      <c r="A404" s="18" t="s">
        <v>2481</v>
      </c>
      <c r="B404" s="28"/>
      <c r="C404" s="44" t="s">
        <v>4051</v>
      </c>
      <c r="D404" s="23">
        <v>2</v>
      </c>
      <c r="E404" s="25" t="s">
        <v>156</v>
      </c>
      <c r="F404" s="24"/>
      <c r="G404" s="23"/>
    </row>
    <row r="405" spans="1:9" ht="15.75">
      <c r="A405" s="18" t="s">
        <v>2481</v>
      </c>
      <c r="B405" s="28"/>
      <c r="C405" s="44" t="s">
        <v>4050</v>
      </c>
      <c r="D405" s="23">
        <v>2</v>
      </c>
      <c r="E405" s="25" t="s">
        <v>156</v>
      </c>
      <c r="F405" s="24"/>
      <c r="G405" s="23"/>
    </row>
    <row r="406" spans="1:9" ht="15.75" hidden="1">
      <c r="A406" s="20" t="s">
        <v>2481</v>
      </c>
      <c r="B406" s="28"/>
      <c r="D406" s="24"/>
      <c r="E406" s="25"/>
      <c r="F406" s="24"/>
      <c r="G406" s="24"/>
    </row>
    <row r="407" spans="1:9" ht="31.5">
      <c r="A407" s="18" t="s">
        <v>2725</v>
      </c>
      <c r="B407" s="28" t="s">
        <v>873</v>
      </c>
      <c r="C407" s="44" t="s">
        <v>4049</v>
      </c>
      <c r="D407" s="23">
        <v>2</v>
      </c>
      <c r="E407" s="25" t="s">
        <v>120</v>
      </c>
      <c r="F407" s="24"/>
      <c r="G407" s="23"/>
    </row>
    <row r="408" spans="1:9" ht="30">
      <c r="A408" s="18" t="s">
        <v>2481</v>
      </c>
      <c r="B408" s="28"/>
      <c r="C408" s="44" t="s">
        <v>4048</v>
      </c>
      <c r="D408" s="23">
        <v>2</v>
      </c>
      <c r="E408" s="25" t="s">
        <v>178</v>
      </c>
      <c r="F408" s="24"/>
      <c r="G408" s="23"/>
    </row>
    <row r="409" spans="1:9" ht="45">
      <c r="A409" s="18" t="s">
        <v>2481</v>
      </c>
      <c r="B409" s="28"/>
      <c r="C409" s="44" t="s">
        <v>4047</v>
      </c>
      <c r="D409" s="23">
        <v>2</v>
      </c>
      <c r="E409" s="25" t="s">
        <v>156</v>
      </c>
      <c r="F409" s="24"/>
      <c r="G409" s="23"/>
    </row>
    <row r="410" spans="1:9" ht="30">
      <c r="A410" s="18" t="s">
        <v>2481</v>
      </c>
      <c r="B410" s="28"/>
      <c r="C410" s="44" t="s">
        <v>4046</v>
      </c>
      <c r="D410" s="23">
        <v>2</v>
      </c>
      <c r="E410" s="25" t="s">
        <v>156</v>
      </c>
      <c r="F410" s="24"/>
      <c r="G410" s="23"/>
    </row>
    <row r="411" spans="1:9" ht="47.25">
      <c r="A411" s="18" t="s">
        <v>4045</v>
      </c>
      <c r="B411" s="28" t="s">
        <v>870</v>
      </c>
      <c r="C411" s="16" t="s">
        <v>4044</v>
      </c>
      <c r="D411" s="23">
        <v>2</v>
      </c>
      <c r="E411" s="25" t="s">
        <v>120</v>
      </c>
      <c r="F411" s="24"/>
      <c r="G411" s="23"/>
    </row>
    <row r="412" spans="1:9" ht="30">
      <c r="A412" s="18" t="s">
        <v>2481</v>
      </c>
      <c r="B412" s="28"/>
      <c r="C412" s="16" t="s">
        <v>4043</v>
      </c>
      <c r="D412" s="23">
        <v>2</v>
      </c>
      <c r="E412" s="25" t="s">
        <v>120</v>
      </c>
      <c r="F412" s="24"/>
      <c r="G412" s="23"/>
    </row>
    <row r="413" spans="1:9" ht="40.15" customHeight="1">
      <c r="A413" s="322" t="s">
        <v>868</v>
      </c>
      <c r="B413" s="737" t="s">
        <v>867</v>
      </c>
      <c r="C413" s="738"/>
      <c r="D413" s="738"/>
      <c r="E413" s="738"/>
      <c r="F413" s="738"/>
      <c r="G413" s="739"/>
      <c r="H413" s="11">
        <f>SUM(D414:D441)</f>
        <v>46</v>
      </c>
      <c r="I413" s="11">
        <f>COUNT(D414:D441)*2</f>
        <v>46</v>
      </c>
    </row>
    <row r="414" spans="1:9" ht="47.25">
      <c r="A414" s="18" t="s">
        <v>4042</v>
      </c>
      <c r="B414" s="28" t="s">
        <v>865</v>
      </c>
      <c r="C414" s="16" t="s">
        <v>4041</v>
      </c>
      <c r="D414" s="23">
        <v>2</v>
      </c>
      <c r="E414" s="25" t="s">
        <v>1054</v>
      </c>
      <c r="F414" s="16" t="s">
        <v>4040</v>
      </c>
      <c r="G414" s="23"/>
    </row>
    <row r="415" spans="1:9" ht="45">
      <c r="A415" s="18" t="s">
        <v>2481</v>
      </c>
      <c r="B415" s="28"/>
      <c r="C415" s="16" t="s">
        <v>4039</v>
      </c>
      <c r="D415" s="23">
        <v>2</v>
      </c>
      <c r="E415" s="25" t="s">
        <v>779</v>
      </c>
      <c r="F415" s="24"/>
      <c r="G415" s="23"/>
    </row>
    <row r="416" spans="1:9" ht="30">
      <c r="A416" s="18" t="s">
        <v>2481</v>
      </c>
      <c r="B416" s="28"/>
      <c r="C416" s="16" t="s">
        <v>4038</v>
      </c>
      <c r="D416" s="23">
        <v>2</v>
      </c>
      <c r="E416" s="25" t="s">
        <v>156</v>
      </c>
      <c r="F416" s="24"/>
      <c r="G416" s="23"/>
    </row>
    <row r="417" spans="1:7" ht="30">
      <c r="A417" s="18" t="s">
        <v>2481</v>
      </c>
      <c r="B417" s="28"/>
      <c r="C417" s="16" t="s">
        <v>4037</v>
      </c>
      <c r="D417" s="23">
        <v>2</v>
      </c>
      <c r="E417" s="25" t="s">
        <v>178</v>
      </c>
      <c r="F417" s="16" t="s">
        <v>4036</v>
      </c>
      <c r="G417" s="23"/>
    </row>
    <row r="418" spans="1:7" ht="75">
      <c r="A418" s="18"/>
      <c r="B418" s="28"/>
      <c r="C418" s="16" t="s">
        <v>4035</v>
      </c>
      <c r="D418" s="23">
        <v>2</v>
      </c>
      <c r="E418" s="25" t="s">
        <v>49</v>
      </c>
      <c r="F418" s="16"/>
      <c r="G418" s="23"/>
    </row>
    <row r="419" spans="1:7" ht="30">
      <c r="A419" s="18"/>
      <c r="B419" s="28"/>
      <c r="C419" s="16" t="s">
        <v>4034</v>
      </c>
      <c r="D419" s="23">
        <v>2</v>
      </c>
      <c r="E419" s="25" t="s">
        <v>49</v>
      </c>
      <c r="F419" s="16"/>
      <c r="G419" s="23"/>
    </row>
    <row r="420" spans="1:7" ht="30">
      <c r="A420" s="18"/>
      <c r="B420" s="28"/>
      <c r="C420" s="16" t="s">
        <v>4033</v>
      </c>
      <c r="D420" s="23">
        <v>2</v>
      </c>
      <c r="E420" s="25" t="s">
        <v>156</v>
      </c>
      <c r="F420" s="16"/>
      <c r="G420" s="23"/>
    </row>
    <row r="421" spans="1:7" ht="60">
      <c r="A421" s="18"/>
      <c r="B421" s="28"/>
      <c r="C421" s="29" t="s">
        <v>4032</v>
      </c>
      <c r="D421" s="23">
        <v>2</v>
      </c>
      <c r="E421" s="25" t="s">
        <v>120</v>
      </c>
      <c r="F421" s="16"/>
      <c r="G421" s="23"/>
    </row>
    <row r="422" spans="1:7" ht="47.25">
      <c r="A422" s="18" t="s">
        <v>2722</v>
      </c>
      <c r="B422" s="28" t="s">
        <v>862</v>
      </c>
      <c r="C422" s="31" t="s">
        <v>4031</v>
      </c>
      <c r="D422" s="23">
        <v>2</v>
      </c>
      <c r="E422" s="25" t="s">
        <v>779</v>
      </c>
      <c r="F422" s="24"/>
      <c r="G422" s="23"/>
    </row>
    <row r="423" spans="1:7" ht="60">
      <c r="A423" s="18"/>
      <c r="B423" s="28"/>
      <c r="C423" s="16" t="s">
        <v>4030</v>
      </c>
      <c r="D423" s="23">
        <v>2</v>
      </c>
      <c r="E423" s="25" t="s">
        <v>120</v>
      </c>
      <c r="F423" s="44"/>
      <c r="G423" s="23"/>
    </row>
    <row r="424" spans="1:7" ht="60">
      <c r="A424" s="18"/>
      <c r="B424" s="28"/>
      <c r="C424" s="16" t="s">
        <v>4029</v>
      </c>
      <c r="D424" s="23">
        <v>2</v>
      </c>
      <c r="E424" s="25" t="s">
        <v>120</v>
      </c>
      <c r="F424" s="44"/>
      <c r="G424" s="23"/>
    </row>
    <row r="425" spans="1:7" ht="30">
      <c r="A425" s="18" t="s">
        <v>2481</v>
      </c>
      <c r="B425" s="28"/>
      <c r="C425" s="16" t="s">
        <v>4028</v>
      </c>
      <c r="D425" s="23">
        <v>2</v>
      </c>
      <c r="E425" s="25" t="s">
        <v>1054</v>
      </c>
      <c r="F425" s="24"/>
      <c r="G425" s="23"/>
    </row>
    <row r="426" spans="1:7" ht="30">
      <c r="A426" s="18"/>
      <c r="B426" s="28"/>
      <c r="C426" s="16" t="s">
        <v>4027</v>
      </c>
      <c r="D426" s="23">
        <v>2</v>
      </c>
      <c r="E426" s="25" t="s">
        <v>120</v>
      </c>
      <c r="F426" s="24" t="s">
        <v>4026</v>
      </c>
      <c r="G426" s="23"/>
    </row>
    <row r="427" spans="1:7" ht="30">
      <c r="A427" s="18"/>
      <c r="B427" s="28"/>
      <c r="C427" s="44" t="s">
        <v>4025</v>
      </c>
      <c r="D427" s="23">
        <v>2</v>
      </c>
      <c r="E427" s="25" t="s">
        <v>118</v>
      </c>
      <c r="F427" s="24"/>
      <c r="G427" s="23"/>
    </row>
    <row r="428" spans="1:7" ht="15.75" hidden="1">
      <c r="A428" s="20" t="s">
        <v>2481</v>
      </c>
      <c r="B428" s="28"/>
      <c r="D428" s="24"/>
      <c r="E428" s="25"/>
      <c r="F428" s="24"/>
      <c r="G428" s="24"/>
    </row>
    <row r="429" spans="1:7" ht="45">
      <c r="A429" s="18" t="s">
        <v>4024</v>
      </c>
      <c r="B429" s="69" t="s">
        <v>859</v>
      </c>
      <c r="C429" s="16" t="s">
        <v>4023</v>
      </c>
      <c r="D429" s="23">
        <v>2</v>
      </c>
      <c r="E429" s="25" t="s">
        <v>156</v>
      </c>
      <c r="F429" s="24"/>
      <c r="G429" s="23"/>
    </row>
    <row r="430" spans="1:7" ht="45">
      <c r="A430" s="18"/>
      <c r="B430" s="69"/>
      <c r="C430" s="16" t="s">
        <v>4022</v>
      </c>
      <c r="D430" s="23">
        <v>2</v>
      </c>
      <c r="E430" s="25" t="s">
        <v>779</v>
      </c>
      <c r="F430" s="24" t="s">
        <v>4021</v>
      </c>
      <c r="G430" s="23"/>
    </row>
    <row r="431" spans="1:7" ht="43.9" customHeight="1">
      <c r="A431" s="18"/>
      <c r="B431" s="69"/>
      <c r="C431" s="16" t="s">
        <v>4020</v>
      </c>
      <c r="D431" s="23">
        <v>2</v>
      </c>
      <c r="E431" s="25" t="s">
        <v>1054</v>
      </c>
      <c r="F431" s="16" t="s">
        <v>4019</v>
      </c>
      <c r="G431" s="23"/>
    </row>
    <row r="432" spans="1:7" ht="45">
      <c r="A432" s="18"/>
      <c r="B432" s="69"/>
      <c r="C432" s="16" t="s">
        <v>4018</v>
      </c>
      <c r="D432" s="23">
        <v>2</v>
      </c>
      <c r="E432" s="25" t="s">
        <v>178</v>
      </c>
      <c r="F432" s="24"/>
      <c r="G432" s="23"/>
    </row>
    <row r="433" spans="1:9" ht="45">
      <c r="A433" s="18"/>
      <c r="B433" s="69"/>
      <c r="C433" s="16" t="s">
        <v>4017</v>
      </c>
      <c r="D433" s="23">
        <v>2</v>
      </c>
      <c r="E433" s="25" t="s">
        <v>120</v>
      </c>
      <c r="F433" s="24"/>
      <c r="G433" s="23"/>
    </row>
    <row r="434" spans="1:9" ht="60">
      <c r="A434" s="18"/>
      <c r="B434" s="69"/>
      <c r="C434" s="16" t="s">
        <v>4016</v>
      </c>
      <c r="D434" s="23">
        <v>2</v>
      </c>
      <c r="E434" s="25" t="s">
        <v>1598</v>
      </c>
      <c r="F434" s="24"/>
      <c r="G434" s="23"/>
    </row>
    <row r="435" spans="1:9" ht="60">
      <c r="A435" s="18"/>
      <c r="B435" s="69"/>
      <c r="C435" s="16" t="s">
        <v>4015</v>
      </c>
      <c r="D435" s="23">
        <v>2</v>
      </c>
      <c r="E435" s="25" t="s">
        <v>106</v>
      </c>
      <c r="F435" s="24"/>
      <c r="G435" s="23"/>
    </row>
    <row r="436" spans="1:9" ht="30">
      <c r="A436" s="18"/>
      <c r="B436" s="69"/>
      <c r="C436" s="16" t="s">
        <v>4014</v>
      </c>
      <c r="D436" s="23">
        <v>2</v>
      </c>
      <c r="E436" s="25" t="s">
        <v>779</v>
      </c>
      <c r="F436" s="24"/>
      <c r="G436" s="23"/>
    </row>
    <row r="437" spans="1:9" ht="45">
      <c r="A437" s="18"/>
      <c r="B437" s="69"/>
      <c r="C437" s="16" t="s">
        <v>4013</v>
      </c>
      <c r="D437" s="23">
        <v>2</v>
      </c>
      <c r="E437" s="25" t="s">
        <v>156</v>
      </c>
      <c r="F437" s="24"/>
      <c r="G437" s="23"/>
    </row>
    <row r="438" spans="1:9" ht="40.15" hidden="1" customHeight="1">
      <c r="A438" s="324" t="s">
        <v>858</v>
      </c>
      <c r="B438" s="879" t="s">
        <v>857</v>
      </c>
      <c r="C438" s="880"/>
      <c r="D438" s="880"/>
      <c r="E438" s="880"/>
      <c r="F438" s="880"/>
      <c r="G438" s="881"/>
    </row>
    <row r="439" spans="1:9" ht="47.25" hidden="1">
      <c r="A439" s="39" t="s">
        <v>856</v>
      </c>
      <c r="B439" s="41" t="s">
        <v>855</v>
      </c>
      <c r="C439" s="24"/>
      <c r="D439" s="24"/>
      <c r="E439" s="25"/>
      <c r="F439" s="24"/>
      <c r="G439" s="24"/>
    </row>
    <row r="440" spans="1:9" ht="47.25" hidden="1">
      <c r="A440" s="39" t="s">
        <v>853</v>
      </c>
      <c r="B440" s="41" t="s">
        <v>852</v>
      </c>
      <c r="C440" s="24"/>
      <c r="D440" s="24"/>
      <c r="E440" s="25"/>
      <c r="F440" s="24"/>
      <c r="G440" s="24"/>
    </row>
    <row r="441" spans="1:9" ht="60" hidden="1">
      <c r="A441" s="39" t="s">
        <v>851</v>
      </c>
      <c r="B441" s="22" t="s">
        <v>850</v>
      </c>
      <c r="C441" s="24"/>
      <c r="D441" s="24"/>
      <c r="E441" s="25"/>
      <c r="F441" s="24"/>
      <c r="G441" s="24"/>
    </row>
    <row r="442" spans="1:9" ht="40.15" customHeight="1">
      <c r="A442" s="320" t="s">
        <v>849</v>
      </c>
      <c r="B442" s="879" t="s">
        <v>848</v>
      </c>
      <c r="C442" s="880"/>
      <c r="D442" s="880"/>
      <c r="E442" s="880"/>
      <c r="F442" s="880"/>
      <c r="G442" s="881"/>
      <c r="H442" s="11">
        <f>SUM(D444)</f>
        <v>2</v>
      </c>
      <c r="I442" s="11">
        <f>COUNT(D444)*2</f>
        <v>2</v>
      </c>
    </row>
    <row r="443" spans="1:9" ht="31.5" hidden="1">
      <c r="A443" s="20" t="s">
        <v>847</v>
      </c>
      <c r="B443" s="41" t="s">
        <v>846</v>
      </c>
      <c r="C443" s="24"/>
      <c r="D443" s="24"/>
      <c r="E443" s="25"/>
      <c r="F443" s="24"/>
      <c r="G443" s="24"/>
    </row>
    <row r="444" spans="1:9" ht="47.25">
      <c r="A444" s="18" t="s">
        <v>844</v>
      </c>
      <c r="B444" s="41" t="s">
        <v>843</v>
      </c>
      <c r="C444" s="16" t="s">
        <v>4012</v>
      </c>
      <c r="D444" s="23">
        <v>2</v>
      </c>
      <c r="E444" s="25" t="s">
        <v>120</v>
      </c>
      <c r="F444" s="24"/>
      <c r="G444" s="23"/>
    </row>
    <row r="445" spans="1:9" ht="45" hidden="1">
      <c r="A445" s="20" t="s">
        <v>842</v>
      </c>
      <c r="B445" s="22" t="s">
        <v>841</v>
      </c>
      <c r="C445" s="24"/>
      <c r="D445" s="24"/>
      <c r="E445" s="25"/>
      <c r="F445" s="24"/>
      <c r="G445" s="24"/>
    </row>
    <row r="446" spans="1:9" ht="40.15" customHeight="1">
      <c r="A446" s="322" t="s">
        <v>840</v>
      </c>
      <c r="B446" s="879" t="s">
        <v>839</v>
      </c>
      <c r="C446" s="880"/>
      <c r="D446" s="880"/>
      <c r="E446" s="880"/>
      <c r="F446" s="880"/>
      <c r="G446" s="881"/>
      <c r="H446" s="11">
        <f>SUM(D447:D456)</f>
        <v>20</v>
      </c>
      <c r="I446" s="11">
        <f>COUNT(D447:D456)*2</f>
        <v>20</v>
      </c>
    </row>
    <row r="447" spans="1:9" ht="60">
      <c r="A447" s="18" t="s">
        <v>4011</v>
      </c>
      <c r="B447" s="41" t="s">
        <v>4010</v>
      </c>
      <c r="C447" s="44" t="s">
        <v>4009</v>
      </c>
      <c r="D447" s="23">
        <v>2</v>
      </c>
      <c r="E447" s="25" t="s">
        <v>49</v>
      </c>
      <c r="F447" s="24"/>
      <c r="G447" s="23"/>
    </row>
    <row r="448" spans="1:9" ht="45">
      <c r="A448" s="18" t="s">
        <v>2481</v>
      </c>
      <c r="B448" s="41"/>
      <c r="C448" s="44" t="s">
        <v>4008</v>
      </c>
      <c r="D448" s="23">
        <v>2</v>
      </c>
      <c r="E448" s="25" t="s">
        <v>49</v>
      </c>
      <c r="F448" s="24"/>
      <c r="G448" s="23"/>
    </row>
    <row r="449" spans="1:9" ht="30">
      <c r="A449" s="18" t="s">
        <v>2481</v>
      </c>
      <c r="B449" s="41"/>
      <c r="C449" s="44" t="s">
        <v>4007</v>
      </c>
      <c r="D449" s="23">
        <v>2</v>
      </c>
      <c r="E449" s="25" t="s">
        <v>49</v>
      </c>
      <c r="F449" s="24"/>
      <c r="G449" s="23"/>
    </row>
    <row r="450" spans="1:9" ht="30">
      <c r="A450" s="18" t="s">
        <v>2481</v>
      </c>
      <c r="B450" s="41"/>
      <c r="C450" s="44" t="s">
        <v>4006</v>
      </c>
      <c r="D450" s="23">
        <v>2</v>
      </c>
      <c r="E450" s="25" t="s">
        <v>49</v>
      </c>
      <c r="F450" s="24"/>
      <c r="G450" s="23"/>
    </row>
    <row r="451" spans="1:9" ht="45">
      <c r="A451" s="18" t="s">
        <v>2481</v>
      </c>
      <c r="B451" s="41"/>
      <c r="C451" s="44" t="s">
        <v>4005</v>
      </c>
      <c r="D451" s="23">
        <v>2</v>
      </c>
      <c r="E451" s="25" t="s">
        <v>49</v>
      </c>
      <c r="F451" s="24"/>
      <c r="G451" s="23"/>
    </row>
    <row r="452" spans="1:9" ht="45">
      <c r="A452" s="18" t="s">
        <v>2481</v>
      </c>
      <c r="B452" s="41"/>
      <c r="C452" s="44" t="s">
        <v>4004</v>
      </c>
      <c r="D452" s="23">
        <v>2</v>
      </c>
      <c r="E452" s="25" t="s">
        <v>49</v>
      </c>
      <c r="F452" s="24"/>
      <c r="G452" s="23"/>
    </row>
    <row r="453" spans="1:9" ht="52.5" customHeight="1">
      <c r="A453" s="18" t="s">
        <v>2481</v>
      </c>
      <c r="B453" s="41"/>
      <c r="C453" s="44" t="s">
        <v>4003</v>
      </c>
      <c r="D453" s="23">
        <v>2</v>
      </c>
      <c r="E453" s="25" t="s">
        <v>120</v>
      </c>
      <c r="F453" s="24"/>
      <c r="G453" s="23"/>
    </row>
    <row r="454" spans="1:9" ht="47.25">
      <c r="A454" s="18" t="s">
        <v>4002</v>
      </c>
      <c r="B454" s="28" t="s">
        <v>835</v>
      </c>
      <c r="C454" s="16" t="s">
        <v>4001</v>
      </c>
      <c r="D454" s="23">
        <v>2</v>
      </c>
      <c r="E454" s="25" t="s">
        <v>120</v>
      </c>
      <c r="F454" s="24"/>
      <c r="G454" s="23"/>
    </row>
    <row r="455" spans="1:9" ht="45">
      <c r="A455" s="17"/>
      <c r="B455" s="28"/>
      <c r="C455" s="16" t="s">
        <v>4000</v>
      </c>
      <c r="D455" s="23">
        <v>2</v>
      </c>
      <c r="E455" s="25" t="s">
        <v>120</v>
      </c>
      <c r="F455" s="24"/>
      <c r="G455" s="23"/>
    </row>
    <row r="456" spans="1:9" ht="30">
      <c r="A456" s="17"/>
      <c r="B456" s="28"/>
      <c r="C456" s="16" t="s">
        <v>3999</v>
      </c>
      <c r="D456" s="23">
        <v>2</v>
      </c>
      <c r="E456" s="25" t="s">
        <v>120</v>
      </c>
      <c r="F456" s="24"/>
      <c r="G456" s="128"/>
    </row>
    <row r="457" spans="1:9" ht="40.15" customHeight="1">
      <c r="A457" s="323" t="s">
        <v>834</v>
      </c>
      <c r="B457" s="879" t="s">
        <v>833</v>
      </c>
      <c r="C457" s="880"/>
      <c r="D457" s="880"/>
      <c r="E457" s="880"/>
      <c r="F457" s="880"/>
      <c r="G457" s="881"/>
      <c r="H457" s="11">
        <f>SUM(D458:D465)</f>
        <v>16</v>
      </c>
      <c r="I457" s="11">
        <f>COUNT(D458:D465)*2</f>
        <v>16</v>
      </c>
    </row>
    <row r="458" spans="1:9" ht="45">
      <c r="A458" s="18" t="s">
        <v>3998</v>
      </c>
      <c r="B458" s="41" t="s">
        <v>831</v>
      </c>
      <c r="C458" s="31" t="s">
        <v>3997</v>
      </c>
      <c r="D458" s="23">
        <v>2</v>
      </c>
      <c r="E458" s="25" t="s">
        <v>120</v>
      </c>
      <c r="F458" s="16"/>
      <c r="G458" s="23"/>
    </row>
    <row r="459" spans="1:9" ht="30">
      <c r="A459" s="18"/>
      <c r="B459" s="41"/>
      <c r="C459" s="16" t="s">
        <v>3996</v>
      </c>
      <c r="D459" s="23">
        <v>2</v>
      </c>
      <c r="E459" s="25" t="s">
        <v>49</v>
      </c>
      <c r="F459" s="16"/>
      <c r="G459" s="23"/>
    </row>
    <row r="460" spans="1:9" ht="60">
      <c r="A460" s="18" t="s">
        <v>2481</v>
      </c>
      <c r="B460" s="41"/>
      <c r="C460" s="16" t="s">
        <v>3995</v>
      </c>
      <c r="D460" s="23">
        <v>2</v>
      </c>
      <c r="E460" s="25" t="s">
        <v>531</v>
      </c>
      <c r="F460" s="16" t="s">
        <v>4768</v>
      </c>
      <c r="G460" s="23"/>
    </row>
    <row r="461" spans="1:9" ht="30">
      <c r="A461" s="18" t="s">
        <v>2481</v>
      </c>
      <c r="B461" s="41"/>
      <c r="C461" s="16" t="s">
        <v>3994</v>
      </c>
      <c r="D461" s="23">
        <v>2</v>
      </c>
      <c r="E461" s="25" t="s">
        <v>531</v>
      </c>
      <c r="F461" s="24"/>
      <c r="G461" s="23"/>
    </row>
    <row r="462" spans="1:9" ht="45">
      <c r="A462" s="18" t="s">
        <v>2481</v>
      </c>
      <c r="B462" s="41"/>
      <c r="C462" s="16" t="s">
        <v>3993</v>
      </c>
      <c r="D462" s="23">
        <v>2</v>
      </c>
      <c r="E462" s="25" t="s">
        <v>120</v>
      </c>
      <c r="F462" s="24"/>
      <c r="G462" s="23"/>
    </row>
    <row r="463" spans="1:9" ht="30">
      <c r="A463" s="18" t="s">
        <v>2481</v>
      </c>
      <c r="B463" s="41"/>
      <c r="C463" s="16" t="s">
        <v>3992</v>
      </c>
      <c r="D463" s="23">
        <v>2</v>
      </c>
      <c r="E463" s="25" t="s">
        <v>49</v>
      </c>
      <c r="F463" s="24"/>
      <c r="G463" s="23"/>
    </row>
    <row r="464" spans="1:9" ht="47.25">
      <c r="A464" s="18" t="s">
        <v>3991</v>
      </c>
      <c r="B464" s="41" t="s">
        <v>829</v>
      </c>
      <c r="C464" s="16" t="s">
        <v>3990</v>
      </c>
      <c r="D464" s="23">
        <v>2</v>
      </c>
      <c r="E464" s="25" t="s">
        <v>120</v>
      </c>
      <c r="F464" s="24"/>
      <c r="G464" s="23"/>
    </row>
    <row r="465" spans="1:9" ht="30">
      <c r="A465" s="18" t="s">
        <v>2481</v>
      </c>
      <c r="B465" s="41"/>
      <c r="C465" s="16" t="s">
        <v>3989</v>
      </c>
      <c r="D465" s="23">
        <v>2</v>
      </c>
      <c r="E465" s="25" t="s">
        <v>120</v>
      </c>
      <c r="F465" s="24"/>
      <c r="G465" s="23"/>
    </row>
    <row r="466" spans="1:9" ht="40.15" customHeight="1">
      <c r="A466" s="322" t="s">
        <v>828</v>
      </c>
      <c r="B466" s="879" t="s">
        <v>827</v>
      </c>
      <c r="C466" s="880"/>
      <c r="D466" s="880"/>
      <c r="E466" s="880"/>
      <c r="F466" s="880"/>
      <c r="G466" s="881"/>
      <c r="H466" s="11">
        <f>SUM(D467:D481)</f>
        <v>30</v>
      </c>
      <c r="I466" s="11">
        <f>COUNT(D467:D482)*2</f>
        <v>30</v>
      </c>
    </row>
    <row r="467" spans="1:9" ht="47.25">
      <c r="A467" s="18" t="s">
        <v>2718</v>
      </c>
      <c r="B467" s="41" t="s">
        <v>825</v>
      </c>
      <c r="C467" s="44" t="s">
        <v>3988</v>
      </c>
      <c r="D467" s="23">
        <v>2</v>
      </c>
      <c r="E467" s="25" t="s">
        <v>49</v>
      </c>
      <c r="F467" s="24"/>
      <c r="G467" s="23"/>
    </row>
    <row r="468" spans="1:9" ht="60">
      <c r="A468" s="18" t="s">
        <v>2481</v>
      </c>
      <c r="B468" s="41"/>
      <c r="C468" s="44" t="s">
        <v>3987</v>
      </c>
      <c r="D468" s="23">
        <v>2</v>
      </c>
      <c r="E468" s="25" t="s">
        <v>49</v>
      </c>
      <c r="F468" s="24"/>
      <c r="G468" s="23"/>
    </row>
    <row r="469" spans="1:9" ht="45">
      <c r="A469" s="18" t="s">
        <v>2481</v>
      </c>
      <c r="B469" s="41"/>
      <c r="C469" s="44" t="s">
        <v>3986</v>
      </c>
      <c r="D469" s="23">
        <v>2</v>
      </c>
      <c r="E469" s="25" t="s">
        <v>49</v>
      </c>
      <c r="F469" s="24"/>
      <c r="G469" s="23"/>
    </row>
    <row r="470" spans="1:9" ht="30">
      <c r="A470" s="18"/>
      <c r="B470" s="41"/>
      <c r="C470" s="44" t="s">
        <v>3985</v>
      </c>
      <c r="D470" s="23">
        <v>2</v>
      </c>
      <c r="E470" s="25" t="s">
        <v>49</v>
      </c>
      <c r="F470" s="24"/>
      <c r="G470" s="23"/>
    </row>
    <row r="471" spans="1:9" ht="47.25">
      <c r="A471" s="18" t="s">
        <v>3984</v>
      </c>
      <c r="B471" s="41" t="s">
        <v>823</v>
      </c>
      <c r="C471" s="16" t="s">
        <v>3983</v>
      </c>
      <c r="D471" s="23">
        <v>2</v>
      </c>
      <c r="E471" s="25" t="s">
        <v>49</v>
      </c>
      <c r="F471" s="24"/>
      <c r="G471" s="23"/>
    </row>
    <row r="472" spans="1:9" ht="15.75">
      <c r="A472" s="18"/>
      <c r="B472" s="41"/>
      <c r="C472" s="16" t="s">
        <v>3982</v>
      </c>
      <c r="D472" s="23">
        <v>2</v>
      </c>
      <c r="E472" s="25" t="s">
        <v>49</v>
      </c>
      <c r="F472" s="24"/>
      <c r="G472" s="23"/>
    </row>
    <row r="473" spans="1:9" ht="45">
      <c r="A473" s="18"/>
      <c r="B473" s="41"/>
      <c r="C473" s="16" t="s">
        <v>3981</v>
      </c>
      <c r="D473" s="23">
        <v>2</v>
      </c>
      <c r="E473" s="25" t="s">
        <v>49</v>
      </c>
      <c r="F473" s="16" t="s">
        <v>3980</v>
      </c>
      <c r="G473" s="23"/>
    </row>
    <row r="474" spans="1:9" ht="30">
      <c r="A474" s="18"/>
      <c r="B474" s="41"/>
      <c r="C474" s="16" t="s">
        <v>3979</v>
      </c>
      <c r="D474" s="23">
        <v>2</v>
      </c>
      <c r="E474" s="25" t="s">
        <v>49</v>
      </c>
      <c r="F474" s="24"/>
      <c r="G474" s="23"/>
    </row>
    <row r="475" spans="1:9" ht="15.75">
      <c r="A475" s="18"/>
      <c r="B475" s="41"/>
      <c r="C475" s="16" t="s">
        <v>3978</v>
      </c>
      <c r="D475" s="23">
        <v>2</v>
      </c>
      <c r="E475" s="25" t="s">
        <v>49</v>
      </c>
      <c r="F475" s="24"/>
      <c r="G475" s="23"/>
    </row>
    <row r="476" spans="1:9" ht="15.75">
      <c r="A476" s="18"/>
      <c r="B476" s="41"/>
      <c r="C476" s="16" t="s">
        <v>3977</v>
      </c>
      <c r="D476" s="23">
        <v>2</v>
      </c>
      <c r="E476" s="25" t="s">
        <v>49</v>
      </c>
      <c r="F476" s="24"/>
      <c r="G476" s="23"/>
    </row>
    <row r="477" spans="1:9" ht="30">
      <c r="A477" s="18"/>
      <c r="B477" s="41"/>
      <c r="C477" s="16" t="s">
        <v>3976</v>
      </c>
      <c r="D477" s="23">
        <v>2</v>
      </c>
      <c r="E477" s="25" t="s">
        <v>49</v>
      </c>
      <c r="F477" s="24"/>
      <c r="G477" s="23"/>
    </row>
    <row r="478" spans="1:9" ht="30">
      <c r="A478" s="18"/>
      <c r="B478" s="41"/>
      <c r="C478" s="16" t="s">
        <v>3975</v>
      </c>
      <c r="D478" s="23">
        <v>2</v>
      </c>
      <c r="E478" s="25" t="s">
        <v>49</v>
      </c>
      <c r="F478" s="24"/>
      <c r="G478" s="23"/>
    </row>
    <row r="479" spans="1:9" ht="30">
      <c r="A479" s="18"/>
      <c r="B479" s="41"/>
      <c r="C479" s="16" t="s">
        <v>3974</v>
      </c>
      <c r="D479" s="23">
        <v>2</v>
      </c>
      <c r="E479" s="25" t="s">
        <v>49</v>
      </c>
      <c r="F479" s="24"/>
      <c r="G479" s="23"/>
    </row>
    <row r="480" spans="1:9" ht="15.75">
      <c r="A480" s="18"/>
      <c r="B480" s="41"/>
      <c r="C480" s="16" t="s">
        <v>3973</v>
      </c>
      <c r="D480" s="23">
        <v>2</v>
      </c>
      <c r="E480" s="25" t="s">
        <v>49</v>
      </c>
      <c r="F480" s="24"/>
      <c r="G480" s="23"/>
    </row>
    <row r="481" spans="1:9" ht="30">
      <c r="A481" s="18"/>
      <c r="B481" s="41"/>
      <c r="C481" s="16" t="s">
        <v>3972</v>
      </c>
      <c r="D481" s="23">
        <v>2</v>
      </c>
      <c r="E481" s="25" t="s">
        <v>49</v>
      </c>
      <c r="F481" s="24"/>
      <c r="G481" s="23"/>
    </row>
    <row r="482" spans="1:9" ht="47.25" hidden="1">
      <c r="A482" s="20" t="s">
        <v>822</v>
      </c>
      <c r="B482" s="67" t="s">
        <v>821</v>
      </c>
      <c r="C482" s="24"/>
      <c r="D482" s="24"/>
      <c r="E482" s="25"/>
      <c r="F482" s="24"/>
      <c r="G482" s="24"/>
    </row>
    <row r="483" spans="1:9" ht="40.15" customHeight="1">
      <c r="A483" s="322" t="s">
        <v>820</v>
      </c>
      <c r="B483" s="879" t="s">
        <v>819</v>
      </c>
      <c r="C483" s="880"/>
      <c r="D483" s="880"/>
      <c r="E483" s="880"/>
      <c r="F483" s="880"/>
      <c r="G483" s="881"/>
      <c r="H483" s="11">
        <f>SUM(D484:D502)</f>
        <v>38</v>
      </c>
      <c r="I483" s="11">
        <f>COUNT(D484:D502)*2</f>
        <v>38</v>
      </c>
    </row>
    <row r="484" spans="1:9" ht="45">
      <c r="A484" s="18" t="s">
        <v>2715</v>
      </c>
      <c r="B484" s="37" t="s">
        <v>817</v>
      </c>
      <c r="C484" s="16" t="s">
        <v>3971</v>
      </c>
      <c r="D484" s="23">
        <v>2</v>
      </c>
      <c r="E484" s="25" t="s">
        <v>49</v>
      </c>
      <c r="F484" s="24" t="s">
        <v>3962</v>
      </c>
      <c r="G484" s="23"/>
    </row>
    <row r="485" spans="1:9" ht="45">
      <c r="A485" s="18"/>
      <c r="B485" s="37"/>
      <c r="C485" s="16" t="s">
        <v>3970</v>
      </c>
      <c r="D485" s="23">
        <v>2</v>
      </c>
      <c r="E485" s="25" t="s">
        <v>49</v>
      </c>
      <c r="F485" s="24" t="s">
        <v>3962</v>
      </c>
      <c r="G485" s="23"/>
    </row>
    <row r="486" spans="1:9" ht="45">
      <c r="A486" s="18" t="s">
        <v>2481</v>
      </c>
      <c r="B486" s="37"/>
      <c r="C486" s="16" t="s">
        <v>3969</v>
      </c>
      <c r="D486" s="23">
        <v>2</v>
      </c>
      <c r="E486" s="25" t="s">
        <v>49</v>
      </c>
      <c r="F486" s="24" t="s">
        <v>3962</v>
      </c>
      <c r="G486" s="23"/>
    </row>
    <row r="487" spans="1:9" ht="75">
      <c r="A487" s="18" t="s">
        <v>2481</v>
      </c>
      <c r="B487" s="37"/>
      <c r="C487" s="16" t="s">
        <v>3968</v>
      </c>
      <c r="D487" s="23">
        <v>2</v>
      </c>
      <c r="E487" s="25" t="s">
        <v>49</v>
      </c>
      <c r="F487" s="16" t="s">
        <v>3967</v>
      </c>
      <c r="G487" s="23"/>
    </row>
    <row r="488" spans="1:9" ht="45">
      <c r="A488" s="18"/>
      <c r="B488" s="37"/>
      <c r="C488" s="16" t="s">
        <v>3966</v>
      </c>
      <c r="D488" s="23">
        <v>2</v>
      </c>
      <c r="E488" s="25" t="s">
        <v>49</v>
      </c>
      <c r="F488" s="24" t="s">
        <v>3962</v>
      </c>
      <c r="G488" s="23"/>
    </row>
    <row r="489" spans="1:9" ht="45">
      <c r="A489" s="18"/>
      <c r="B489" s="37"/>
      <c r="C489" s="16" t="s">
        <v>3965</v>
      </c>
      <c r="D489" s="23">
        <v>2</v>
      </c>
      <c r="E489" s="25" t="s">
        <v>49</v>
      </c>
      <c r="F489" s="24" t="s">
        <v>3962</v>
      </c>
      <c r="G489" s="23"/>
    </row>
    <row r="490" spans="1:9" ht="45">
      <c r="A490" s="18"/>
      <c r="B490" s="37"/>
      <c r="C490" s="16" t="s">
        <v>3964</v>
      </c>
      <c r="D490" s="23">
        <v>2</v>
      </c>
      <c r="E490" s="25" t="s">
        <v>49</v>
      </c>
      <c r="F490" s="24" t="s">
        <v>3962</v>
      </c>
      <c r="G490" s="23"/>
    </row>
    <row r="491" spans="1:9" ht="45">
      <c r="A491" s="18"/>
      <c r="B491" s="37"/>
      <c r="C491" s="16" t="s">
        <v>3963</v>
      </c>
      <c r="D491" s="23">
        <v>2</v>
      </c>
      <c r="E491" s="25" t="s">
        <v>49</v>
      </c>
      <c r="F491" s="24" t="s">
        <v>3962</v>
      </c>
      <c r="G491" s="23"/>
    </row>
    <row r="492" spans="1:9" ht="75">
      <c r="A492" s="18"/>
      <c r="B492" s="37"/>
      <c r="C492" s="16" t="s">
        <v>3961</v>
      </c>
      <c r="D492" s="23">
        <v>2</v>
      </c>
      <c r="E492" s="25" t="s">
        <v>49</v>
      </c>
      <c r="F492" s="16" t="s">
        <v>3960</v>
      </c>
      <c r="G492" s="23"/>
    </row>
    <row r="493" spans="1:9" ht="47.25">
      <c r="A493" s="18" t="s">
        <v>2714</v>
      </c>
      <c r="B493" s="37" t="s">
        <v>814</v>
      </c>
      <c r="C493" s="16" t="s">
        <v>3959</v>
      </c>
      <c r="D493" s="23">
        <v>2</v>
      </c>
      <c r="E493" s="25" t="s">
        <v>120</v>
      </c>
      <c r="F493" s="24"/>
      <c r="G493" s="23"/>
    </row>
    <row r="494" spans="1:9" ht="45">
      <c r="A494" s="18"/>
      <c r="B494" s="37"/>
      <c r="C494" s="16" t="s">
        <v>3958</v>
      </c>
      <c r="D494" s="23">
        <v>2</v>
      </c>
      <c r="E494" s="25" t="s">
        <v>120</v>
      </c>
      <c r="F494" s="24"/>
      <c r="G494" s="23"/>
    </row>
    <row r="495" spans="1:9" ht="45">
      <c r="A495" s="18"/>
      <c r="B495" s="37"/>
      <c r="C495" s="16" t="s">
        <v>3957</v>
      </c>
      <c r="D495" s="23">
        <v>2</v>
      </c>
      <c r="E495" s="25" t="s">
        <v>120</v>
      </c>
      <c r="F495" s="24"/>
      <c r="G495" s="23"/>
    </row>
    <row r="496" spans="1:9" ht="45">
      <c r="A496" s="18"/>
      <c r="B496" s="37"/>
      <c r="C496" s="16" t="s">
        <v>3956</v>
      </c>
      <c r="D496" s="23">
        <v>2</v>
      </c>
      <c r="E496" s="25" t="s">
        <v>120</v>
      </c>
      <c r="F496" s="24"/>
      <c r="G496" s="23"/>
    </row>
    <row r="497" spans="1:9" ht="45">
      <c r="A497" s="18"/>
      <c r="B497" s="37"/>
      <c r="C497" s="16" t="s">
        <v>3955</v>
      </c>
      <c r="D497" s="23">
        <v>2</v>
      </c>
      <c r="E497" s="25" t="s">
        <v>120</v>
      </c>
      <c r="F497" s="24"/>
      <c r="G497" s="23"/>
    </row>
    <row r="498" spans="1:9" ht="30">
      <c r="A498" s="18"/>
      <c r="B498" s="37"/>
      <c r="C498" s="16" t="s">
        <v>3954</v>
      </c>
      <c r="D498" s="23">
        <v>2</v>
      </c>
      <c r="E498" s="25" t="s">
        <v>120</v>
      </c>
      <c r="F498" s="24"/>
      <c r="G498" s="23"/>
    </row>
    <row r="499" spans="1:9" ht="45">
      <c r="A499" s="18"/>
      <c r="B499" s="37"/>
      <c r="C499" s="16" t="s">
        <v>3953</v>
      </c>
      <c r="D499" s="23">
        <v>2</v>
      </c>
      <c r="E499" s="25" t="s">
        <v>120</v>
      </c>
      <c r="F499" s="24"/>
      <c r="G499" s="23"/>
    </row>
    <row r="500" spans="1:9" ht="63">
      <c r="A500" s="18" t="s">
        <v>2713</v>
      </c>
      <c r="B500" s="37" t="s">
        <v>809</v>
      </c>
      <c r="C500" s="16" t="s">
        <v>3952</v>
      </c>
      <c r="D500" s="23">
        <v>2</v>
      </c>
      <c r="E500" s="25" t="s">
        <v>120</v>
      </c>
      <c r="F500" s="24"/>
      <c r="G500" s="23"/>
    </row>
    <row r="501" spans="1:9" ht="30">
      <c r="A501" s="18" t="s">
        <v>2481</v>
      </c>
      <c r="B501" s="37"/>
      <c r="C501" s="16" t="s">
        <v>3951</v>
      </c>
      <c r="D501" s="23">
        <v>2</v>
      </c>
      <c r="E501" s="25" t="s">
        <v>156</v>
      </c>
      <c r="F501" s="24"/>
      <c r="G501" s="23"/>
    </row>
    <row r="502" spans="1:9" ht="30">
      <c r="A502" s="18" t="s">
        <v>2481</v>
      </c>
      <c r="B502" s="37"/>
      <c r="C502" s="16" t="s">
        <v>3950</v>
      </c>
      <c r="D502" s="23">
        <v>2</v>
      </c>
      <c r="E502" s="25" t="s">
        <v>156</v>
      </c>
      <c r="F502" s="24"/>
      <c r="G502" s="23"/>
    </row>
    <row r="503" spans="1:9" ht="40.15" customHeight="1">
      <c r="A503" s="322" t="s">
        <v>807</v>
      </c>
      <c r="B503" s="879" t="s">
        <v>806</v>
      </c>
      <c r="C503" s="880"/>
      <c r="D503" s="880"/>
      <c r="E503" s="880"/>
      <c r="F503" s="880"/>
      <c r="G503" s="881"/>
      <c r="H503" s="11">
        <f>SUM(D504:D512)</f>
        <v>18</v>
      </c>
      <c r="I503" s="11">
        <f>COUNT(D504:D512)*2</f>
        <v>18</v>
      </c>
    </row>
    <row r="504" spans="1:9" ht="45">
      <c r="A504" s="18" t="s">
        <v>3949</v>
      </c>
      <c r="B504" s="66" t="s">
        <v>804</v>
      </c>
      <c r="C504" s="44" t="s">
        <v>3948</v>
      </c>
      <c r="D504" s="23">
        <v>2</v>
      </c>
      <c r="E504" s="25" t="s">
        <v>49</v>
      </c>
      <c r="F504" s="24"/>
      <c r="G504" s="23"/>
    </row>
    <row r="505" spans="1:9" ht="60">
      <c r="A505" s="18" t="s">
        <v>2481</v>
      </c>
      <c r="B505" s="66"/>
      <c r="C505" s="44" t="s">
        <v>3947</v>
      </c>
      <c r="D505" s="23">
        <v>2</v>
      </c>
      <c r="E505" s="25" t="s">
        <v>49</v>
      </c>
      <c r="F505" s="24"/>
      <c r="G505" s="23"/>
    </row>
    <row r="506" spans="1:9" ht="45">
      <c r="A506" s="18"/>
      <c r="B506" s="66"/>
      <c r="C506" s="44" t="s">
        <v>3946</v>
      </c>
      <c r="D506" s="23">
        <v>2</v>
      </c>
      <c r="E506" s="25" t="s">
        <v>49</v>
      </c>
      <c r="F506" s="24"/>
      <c r="G506" s="23"/>
    </row>
    <row r="507" spans="1:9" ht="90">
      <c r="A507" s="18" t="s">
        <v>2481</v>
      </c>
      <c r="B507" s="66"/>
      <c r="C507" s="16" t="s">
        <v>3945</v>
      </c>
      <c r="D507" s="23">
        <v>2</v>
      </c>
      <c r="E507" s="25" t="s">
        <v>49</v>
      </c>
      <c r="F507" s="44" t="s">
        <v>3944</v>
      </c>
      <c r="G507" s="23"/>
    </row>
    <row r="508" spans="1:9" ht="30">
      <c r="A508" s="18" t="s">
        <v>2481</v>
      </c>
      <c r="B508" s="66"/>
      <c r="C508" s="44" t="s">
        <v>3943</v>
      </c>
      <c r="D508" s="23">
        <v>2</v>
      </c>
      <c r="E508" s="25" t="s">
        <v>49</v>
      </c>
      <c r="F508" s="24"/>
      <c r="G508" s="23"/>
    </row>
    <row r="509" spans="1:9" ht="45">
      <c r="A509" s="18" t="s">
        <v>3942</v>
      </c>
      <c r="B509" s="66" t="s">
        <v>800</v>
      </c>
      <c r="C509" s="44" t="s">
        <v>3941</v>
      </c>
      <c r="D509" s="23">
        <v>2</v>
      </c>
      <c r="E509" s="25" t="s">
        <v>49</v>
      </c>
      <c r="F509" s="24"/>
      <c r="G509" s="23"/>
    </row>
    <row r="510" spans="1:9" ht="60">
      <c r="A510" s="18"/>
      <c r="B510" s="66"/>
      <c r="C510" s="47" t="s">
        <v>3940</v>
      </c>
      <c r="D510" s="23">
        <v>2</v>
      </c>
      <c r="E510" s="25" t="s">
        <v>49</v>
      </c>
      <c r="F510" s="24"/>
      <c r="G510" s="23"/>
    </row>
    <row r="511" spans="1:9" ht="45">
      <c r="A511" s="18"/>
      <c r="B511" s="66"/>
      <c r="C511" s="35" t="s">
        <v>3939</v>
      </c>
      <c r="D511" s="23">
        <v>2</v>
      </c>
      <c r="E511" s="25" t="s">
        <v>120</v>
      </c>
      <c r="F511" s="24"/>
      <c r="G511" s="23"/>
    </row>
    <row r="512" spans="1:9" ht="45">
      <c r="A512" s="18"/>
      <c r="B512" s="66"/>
      <c r="C512" s="44" t="s">
        <v>3938</v>
      </c>
      <c r="D512" s="23">
        <v>2</v>
      </c>
      <c r="E512" s="25" t="s">
        <v>49</v>
      </c>
      <c r="F512" s="24"/>
      <c r="G512" s="23"/>
    </row>
    <row r="513" spans="1:9" ht="18.75">
      <c r="A513" s="109"/>
      <c r="B513" s="1035" t="s">
        <v>799</v>
      </c>
      <c r="C513" s="951"/>
      <c r="D513" s="951"/>
      <c r="E513" s="951"/>
      <c r="F513" s="951"/>
      <c r="G513" s="951"/>
      <c r="H513" s="11">
        <f>H514+H524+H536+H542+H545+H550+H556+H574+H605+H627</f>
        <v>64</v>
      </c>
      <c r="I513" s="11">
        <f>I514+I524+I536+I542+I545+I550+I556+I574+I605+I627</f>
        <v>64</v>
      </c>
    </row>
    <row r="514" spans="1:9" ht="40.15" customHeight="1">
      <c r="A514" s="322" t="s">
        <v>798</v>
      </c>
      <c r="B514" s="737" t="s">
        <v>797</v>
      </c>
      <c r="C514" s="738"/>
      <c r="D514" s="738"/>
      <c r="E514" s="738"/>
      <c r="F514" s="738"/>
      <c r="G514" s="739"/>
      <c r="H514" s="11">
        <f>SUM(D517:D520)</f>
        <v>8</v>
      </c>
      <c r="I514" s="11">
        <f>COUNT(D517:D520)*2</f>
        <v>8</v>
      </c>
    </row>
    <row r="515" spans="1:9" ht="31.5" hidden="1">
      <c r="A515" s="20" t="s">
        <v>2709</v>
      </c>
      <c r="B515" s="28" t="s">
        <v>795</v>
      </c>
      <c r="D515" s="24"/>
      <c r="E515" s="25"/>
      <c r="F515" s="24"/>
      <c r="G515" s="24"/>
    </row>
    <row r="516" spans="1:9" ht="31.5" hidden="1">
      <c r="A516" s="20" t="s">
        <v>2706</v>
      </c>
      <c r="B516" s="28" t="s">
        <v>787</v>
      </c>
      <c r="C516" s="41"/>
      <c r="D516" s="24"/>
      <c r="E516" s="25"/>
      <c r="F516" s="24"/>
      <c r="G516" s="24"/>
    </row>
    <row r="517" spans="1:9" ht="60">
      <c r="A517" s="18" t="s">
        <v>778</v>
      </c>
      <c r="B517" s="28" t="s">
        <v>777</v>
      </c>
      <c r="C517" s="16" t="s">
        <v>3937</v>
      </c>
      <c r="D517" s="23">
        <v>2</v>
      </c>
      <c r="E517" s="25" t="s">
        <v>120</v>
      </c>
      <c r="F517" s="24"/>
      <c r="G517" s="23"/>
    </row>
    <row r="518" spans="1:9" ht="60">
      <c r="A518" s="18" t="s">
        <v>774</v>
      </c>
      <c r="B518" s="28" t="s">
        <v>773</v>
      </c>
      <c r="C518" s="16" t="s">
        <v>3936</v>
      </c>
      <c r="D518" s="23">
        <v>2</v>
      </c>
      <c r="E518" s="25" t="s">
        <v>2000</v>
      </c>
      <c r="F518" s="24"/>
      <c r="G518" s="23"/>
    </row>
    <row r="519" spans="1:9" ht="75">
      <c r="A519" s="18"/>
      <c r="B519" s="28"/>
      <c r="C519" s="16" t="s">
        <v>3935</v>
      </c>
      <c r="D519" s="23">
        <v>2</v>
      </c>
      <c r="E519" s="25" t="s">
        <v>120</v>
      </c>
      <c r="F519" s="24"/>
      <c r="G519" s="23"/>
    </row>
    <row r="520" spans="1:9" ht="75">
      <c r="A520" s="18"/>
      <c r="B520" s="28"/>
      <c r="C520" s="16" t="s">
        <v>3934</v>
      </c>
      <c r="D520" s="23">
        <v>2</v>
      </c>
      <c r="E520" s="25" t="s">
        <v>120</v>
      </c>
      <c r="F520" s="24"/>
      <c r="G520" s="23"/>
    </row>
    <row r="521" spans="1:9" ht="40.15" hidden="1" customHeight="1">
      <c r="A521" s="324" t="s">
        <v>772</v>
      </c>
      <c r="B521" s="879" t="s">
        <v>771</v>
      </c>
      <c r="C521" s="880"/>
      <c r="D521" s="880"/>
      <c r="E521" s="880"/>
      <c r="F521" s="880"/>
      <c r="G521" s="881"/>
    </row>
    <row r="522" spans="1:9" ht="31.5" hidden="1">
      <c r="A522" s="20" t="s">
        <v>770</v>
      </c>
      <c r="B522" s="41" t="s">
        <v>769</v>
      </c>
      <c r="C522" s="24"/>
      <c r="D522" s="24"/>
      <c r="E522" s="25"/>
      <c r="F522" s="24"/>
      <c r="G522" s="24"/>
    </row>
    <row r="523" spans="1:9" ht="31.5" hidden="1">
      <c r="A523" s="20" t="s">
        <v>767</v>
      </c>
      <c r="B523" s="41" t="s">
        <v>766</v>
      </c>
      <c r="C523" s="24"/>
      <c r="D523" s="24"/>
      <c r="E523" s="25"/>
      <c r="F523" s="24"/>
      <c r="G523" s="24"/>
    </row>
    <row r="524" spans="1:9" ht="40.15" customHeight="1">
      <c r="A524" s="322" t="s">
        <v>764</v>
      </c>
      <c r="B524" s="879" t="s">
        <v>763</v>
      </c>
      <c r="C524" s="880"/>
      <c r="D524" s="880"/>
      <c r="E524" s="880"/>
      <c r="F524" s="880"/>
      <c r="G524" s="881"/>
      <c r="H524" s="11">
        <f>SUM(D525:D534)</f>
        <v>18</v>
      </c>
      <c r="I524" s="11">
        <f>COUNT(D525:D534)*2</f>
        <v>18</v>
      </c>
    </row>
    <row r="525" spans="1:9" ht="63">
      <c r="A525" s="18" t="s">
        <v>2702</v>
      </c>
      <c r="B525" s="41" t="s">
        <v>761</v>
      </c>
      <c r="C525" s="41" t="s">
        <v>3933</v>
      </c>
      <c r="D525" s="23">
        <v>2</v>
      </c>
      <c r="E525" s="25" t="s">
        <v>120</v>
      </c>
      <c r="F525" s="24"/>
      <c r="G525" s="23"/>
    </row>
    <row r="526" spans="1:9" ht="63">
      <c r="A526" s="111" t="s">
        <v>2481</v>
      </c>
      <c r="B526" s="41"/>
      <c r="C526" s="41" t="s">
        <v>3932</v>
      </c>
      <c r="D526" s="23">
        <v>2</v>
      </c>
      <c r="E526" s="25" t="s">
        <v>120</v>
      </c>
      <c r="F526" s="24"/>
      <c r="G526" s="23"/>
    </row>
    <row r="527" spans="1:9" ht="63">
      <c r="A527" s="18" t="s">
        <v>2701</v>
      </c>
      <c r="B527" s="16" t="s">
        <v>757</v>
      </c>
      <c r="C527" s="41" t="s">
        <v>3931</v>
      </c>
      <c r="D527" s="23">
        <v>2</v>
      </c>
      <c r="E527" s="25" t="s">
        <v>120</v>
      </c>
      <c r="F527" s="24"/>
      <c r="G527" s="23"/>
    </row>
    <row r="528" spans="1:9" ht="47.25">
      <c r="A528" s="111" t="s">
        <v>2481</v>
      </c>
      <c r="B528" s="41"/>
      <c r="C528" s="64" t="s">
        <v>3930</v>
      </c>
      <c r="D528" s="23">
        <v>2</v>
      </c>
      <c r="E528" s="25" t="s">
        <v>120</v>
      </c>
      <c r="F528" s="24"/>
      <c r="G528" s="23"/>
    </row>
    <row r="529" spans="1:9" ht="47.25">
      <c r="A529" s="111" t="s">
        <v>2481</v>
      </c>
      <c r="B529" s="41"/>
      <c r="C529" s="64" t="s">
        <v>3929</v>
      </c>
      <c r="D529" s="23">
        <v>2</v>
      </c>
      <c r="E529" s="25" t="s">
        <v>120</v>
      </c>
      <c r="F529" s="24"/>
      <c r="G529" s="23"/>
    </row>
    <row r="530" spans="1:9" ht="45">
      <c r="A530" s="111" t="s">
        <v>2481</v>
      </c>
      <c r="B530" s="24"/>
      <c r="C530" s="31" t="s">
        <v>3928</v>
      </c>
      <c r="D530" s="23">
        <v>2</v>
      </c>
      <c r="E530" s="25" t="s">
        <v>120</v>
      </c>
      <c r="G530" s="23"/>
    </row>
    <row r="531" spans="1:9" ht="78.75">
      <c r="A531" s="111"/>
      <c r="B531" s="24"/>
      <c r="C531" s="64" t="s">
        <v>3927</v>
      </c>
      <c r="D531" s="23">
        <v>2</v>
      </c>
      <c r="E531" s="25" t="s">
        <v>1225</v>
      </c>
      <c r="F531" s="64"/>
      <c r="G531" s="23"/>
    </row>
    <row r="532" spans="1:9" ht="31.5" hidden="1">
      <c r="A532" s="20" t="s">
        <v>749</v>
      </c>
      <c r="B532" s="41" t="s">
        <v>748</v>
      </c>
      <c r="C532" s="24"/>
      <c r="D532" s="24"/>
      <c r="E532" s="25"/>
      <c r="F532" s="24"/>
      <c r="G532" s="24"/>
    </row>
    <row r="533" spans="1:9" ht="47.25">
      <c r="A533" s="18" t="s">
        <v>747</v>
      </c>
      <c r="B533" s="41" t="s">
        <v>746</v>
      </c>
      <c r="C533" s="16" t="s">
        <v>3926</v>
      </c>
      <c r="D533" s="23">
        <v>2</v>
      </c>
      <c r="E533" s="25" t="s">
        <v>156</v>
      </c>
      <c r="F533" s="24"/>
      <c r="G533" s="23"/>
    </row>
    <row r="534" spans="1:9" ht="45">
      <c r="A534" s="18"/>
      <c r="B534" s="41"/>
      <c r="C534" s="16" t="s">
        <v>3925</v>
      </c>
      <c r="D534" s="23">
        <v>2</v>
      </c>
      <c r="E534" s="25" t="s">
        <v>120</v>
      </c>
      <c r="F534" s="24"/>
      <c r="G534" s="23"/>
    </row>
    <row r="535" spans="1:9" ht="15.75" hidden="1">
      <c r="A535" s="20"/>
      <c r="B535" s="41"/>
      <c r="C535" s="16"/>
      <c r="D535" s="24"/>
      <c r="E535" s="25"/>
      <c r="F535" s="24"/>
      <c r="G535" s="24"/>
    </row>
    <row r="536" spans="1:9" ht="40.15" customHeight="1">
      <c r="A536" s="322" t="s">
        <v>744</v>
      </c>
      <c r="B536" s="737" t="s">
        <v>743</v>
      </c>
      <c r="C536" s="738"/>
      <c r="D536" s="738"/>
      <c r="E536" s="738"/>
      <c r="F536" s="738"/>
      <c r="G536" s="739"/>
      <c r="H536" s="11">
        <f>SUM(D537:D541)</f>
        <v>10</v>
      </c>
      <c r="I536" s="11">
        <f>COUNT(D537:D541)*2</f>
        <v>10</v>
      </c>
    </row>
    <row r="537" spans="1:9" ht="45">
      <c r="A537" s="18" t="s">
        <v>742</v>
      </c>
      <c r="B537" s="28" t="s">
        <v>741</v>
      </c>
      <c r="C537" s="16" t="s">
        <v>3924</v>
      </c>
      <c r="D537" s="23">
        <v>2</v>
      </c>
      <c r="E537" s="25" t="s">
        <v>120</v>
      </c>
      <c r="F537" s="24"/>
      <c r="G537" s="23"/>
    </row>
    <row r="538" spans="1:9" ht="47.25">
      <c r="A538" s="18" t="s">
        <v>2697</v>
      </c>
      <c r="B538" s="22" t="s">
        <v>739</v>
      </c>
      <c r="C538" s="41" t="s">
        <v>3923</v>
      </c>
      <c r="D538" s="23">
        <v>2</v>
      </c>
      <c r="E538" s="25" t="s">
        <v>120</v>
      </c>
      <c r="F538" s="24"/>
      <c r="G538" s="23"/>
    </row>
    <row r="539" spans="1:9" ht="47.25">
      <c r="A539" s="18" t="s">
        <v>738</v>
      </c>
      <c r="B539" s="28" t="s">
        <v>737</v>
      </c>
      <c r="C539" s="16" t="s">
        <v>3922</v>
      </c>
      <c r="D539" s="23">
        <v>2</v>
      </c>
      <c r="E539" s="25" t="s">
        <v>120</v>
      </c>
      <c r="F539" s="24"/>
      <c r="G539" s="23"/>
    </row>
    <row r="540" spans="1:9" ht="30">
      <c r="A540" s="18" t="s">
        <v>736</v>
      </c>
      <c r="B540" s="28" t="s">
        <v>735</v>
      </c>
      <c r="C540" s="16" t="s">
        <v>3921</v>
      </c>
      <c r="D540" s="23">
        <v>2</v>
      </c>
      <c r="E540" s="25" t="s">
        <v>120</v>
      </c>
      <c r="F540" s="24"/>
      <c r="G540" s="23"/>
    </row>
    <row r="541" spans="1:9" ht="31.5">
      <c r="A541" s="18" t="s">
        <v>734</v>
      </c>
      <c r="B541" s="28" t="s">
        <v>733</v>
      </c>
      <c r="C541" s="16" t="s">
        <v>3920</v>
      </c>
      <c r="D541" s="23">
        <v>2</v>
      </c>
      <c r="E541" s="25" t="s">
        <v>120</v>
      </c>
      <c r="F541" s="24"/>
      <c r="G541" s="23"/>
    </row>
    <row r="542" spans="1:9" ht="40.15" customHeight="1">
      <c r="A542" s="320" t="s">
        <v>732</v>
      </c>
      <c r="B542" s="737" t="s">
        <v>731</v>
      </c>
      <c r="C542" s="738"/>
      <c r="D542" s="738"/>
      <c r="E542" s="738"/>
      <c r="F542" s="738"/>
      <c r="G542" s="739"/>
      <c r="H542" s="11">
        <f>SUM(D543:D544)</f>
        <v>4</v>
      </c>
      <c r="I542" s="11">
        <f>COUNT(D543:D544)*2</f>
        <v>4</v>
      </c>
    </row>
    <row r="543" spans="1:9" ht="60">
      <c r="A543" s="18" t="s">
        <v>730</v>
      </c>
      <c r="B543" s="22" t="s">
        <v>729</v>
      </c>
      <c r="C543" s="16" t="s">
        <v>3919</v>
      </c>
      <c r="D543" s="23">
        <v>2</v>
      </c>
      <c r="E543" s="25" t="s">
        <v>223</v>
      </c>
      <c r="F543" s="24"/>
      <c r="G543" s="23"/>
    </row>
    <row r="544" spans="1:9" ht="60">
      <c r="A544" s="18" t="s">
        <v>728</v>
      </c>
      <c r="B544" s="22" t="s">
        <v>727</v>
      </c>
      <c r="C544" s="16" t="s">
        <v>3918</v>
      </c>
      <c r="D544" s="23">
        <v>2</v>
      </c>
      <c r="E544" s="25" t="s">
        <v>223</v>
      </c>
      <c r="F544" s="24"/>
      <c r="G544" s="23"/>
    </row>
    <row r="545" spans="1:9" ht="40.15" customHeight="1">
      <c r="A545" s="322" t="s">
        <v>725</v>
      </c>
      <c r="B545" s="879" t="s">
        <v>724</v>
      </c>
      <c r="C545" s="880"/>
      <c r="D545" s="880"/>
      <c r="E545" s="880"/>
      <c r="F545" s="880"/>
      <c r="G545" s="881"/>
      <c r="H545" s="11">
        <f>SUM(D546:D549)</f>
        <v>8</v>
      </c>
      <c r="I545" s="11">
        <f>COUNT(D546:D549)*2</f>
        <v>8</v>
      </c>
    </row>
    <row r="546" spans="1:9" ht="60">
      <c r="A546" s="18" t="s">
        <v>2693</v>
      </c>
      <c r="B546" s="61" t="s">
        <v>722</v>
      </c>
      <c r="C546" s="31" t="s">
        <v>3917</v>
      </c>
      <c r="D546" s="23">
        <v>2</v>
      </c>
      <c r="E546" s="25" t="s">
        <v>49</v>
      </c>
      <c r="G546" s="23"/>
    </row>
    <row r="547" spans="1:9" ht="45">
      <c r="A547" s="18" t="s">
        <v>719</v>
      </c>
      <c r="B547" s="61" t="s">
        <v>718</v>
      </c>
      <c r="C547" s="16" t="s">
        <v>3916</v>
      </c>
      <c r="D547" s="23">
        <v>2</v>
      </c>
      <c r="E547" s="25" t="s">
        <v>106</v>
      </c>
      <c r="F547" s="24"/>
      <c r="G547" s="23"/>
    </row>
    <row r="548" spans="1:9" ht="30">
      <c r="A548" s="18"/>
      <c r="B548" s="61"/>
      <c r="C548" s="16" t="s">
        <v>3915</v>
      </c>
      <c r="D548" s="23">
        <v>2</v>
      </c>
      <c r="E548" s="25" t="s">
        <v>49</v>
      </c>
      <c r="F548" s="24"/>
      <c r="G548" s="23"/>
    </row>
    <row r="549" spans="1:9" ht="30">
      <c r="A549" s="18"/>
      <c r="B549" s="61"/>
      <c r="C549" s="16" t="s">
        <v>3914</v>
      </c>
      <c r="D549" s="23">
        <v>2</v>
      </c>
      <c r="E549" s="25" t="s">
        <v>106</v>
      </c>
      <c r="F549" s="24"/>
      <c r="G549" s="23"/>
    </row>
    <row r="550" spans="1:9" ht="40.15" customHeight="1">
      <c r="A550" s="322" t="s">
        <v>713</v>
      </c>
      <c r="B550" s="737" t="s">
        <v>712</v>
      </c>
      <c r="C550" s="738"/>
      <c r="D550" s="738"/>
      <c r="E550" s="738"/>
      <c r="F550" s="738"/>
      <c r="G550" s="739"/>
      <c r="H550" s="11">
        <f>SUM(D553)</f>
        <v>2</v>
      </c>
      <c r="I550" s="11">
        <f>COUNT(D553)*2</f>
        <v>2</v>
      </c>
    </row>
    <row r="551" spans="1:9" ht="47.25" hidden="1">
      <c r="A551" s="20" t="s">
        <v>711</v>
      </c>
      <c r="B551" s="30" t="s">
        <v>1569</v>
      </c>
      <c r="C551" s="24"/>
      <c r="D551" s="24"/>
      <c r="E551" s="25"/>
      <c r="F551" s="24"/>
      <c r="G551" s="24"/>
    </row>
    <row r="552" spans="1:9" ht="31.5" hidden="1">
      <c r="A552" s="20" t="s">
        <v>2691</v>
      </c>
      <c r="B552" s="30" t="s">
        <v>708</v>
      </c>
      <c r="C552" s="41"/>
      <c r="D552" s="24"/>
      <c r="E552" s="25"/>
      <c r="F552" s="24"/>
      <c r="G552" s="24"/>
    </row>
    <row r="553" spans="1:9" ht="45">
      <c r="A553" s="18" t="s">
        <v>705</v>
      </c>
      <c r="B553" s="30" t="s">
        <v>704</v>
      </c>
      <c r="C553" s="16" t="s">
        <v>3913</v>
      </c>
      <c r="D553" s="23">
        <v>2</v>
      </c>
      <c r="E553" s="25" t="s">
        <v>120</v>
      </c>
      <c r="F553" s="24"/>
      <c r="G553" s="23"/>
    </row>
    <row r="554" spans="1:9" ht="31.5" hidden="1">
      <c r="A554" s="20" t="s">
        <v>696</v>
      </c>
      <c r="B554" s="30" t="s">
        <v>695</v>
      </c>
      <c r="C554" s="24"/>
      <c r="D554" s="24"/>
      <c r="E554" s="25"/>
      <c r="F554" s="24"/>
      <c r="G554" s="24"/>
    </row>
    <row r="555" spans="1:9" ht="31.5" hidden="1">
      <c r="A555" s="20" t="s">
        <v>694</v>
      </c>
      <c r="B555" s="30" t="s">
        <v>693</v>
      </c>
      <c r="C555" s="24"/>
      <c r="D555" s="24"/>
      <c r="E555" s="25"/>
      <c r="F555" s="24"/>
      <c r="G555" s="24"/>
    </row>
    <row r="556" spans="1:9" ht="40.15" customHeight="1">
      <c r="A556" s="322" t="s">
        <v>690</v>
      </c>
      <c r="B556" s="879" t="s">
        <v>689</v>
      </c>
      <c r="C556" s="880"/>
      <c r="D556" s="880"/>
      <c r="E556" s="880"/>
      <c r="F556" s="880"/>
      <c r="G556" s="881"/>
      <c r="H556" s="11">
        <f>SUM(D563:D564)</f>
        <v>4</v>
      </c>
      <c r="I556" s="11">
        <f>COUNT(D563:D564)*2</f>
        <v>4</v>
      </c>
    </row>
    <row r="557" spans="1:9" ht="47.25" hidden="1">
      <c r="A557" s="20" t="s">
        <v>688</v>
      </c>
      <c r="B557" s="28" t="s">
        <v>687</v>
      </c>
      <c r="C557" s="24"/>
      <c r="D557" s="24"/>
      <c r="E557" s="25"/>
      <c r="F557" s="24"/>
      <c r="G557" s="24"/>
    </row>
    <row r="558" spans="1:9" ht="47.25" hidden="1">
      <c r="A558" s="20" t="s">
        <v>685</v>
      </c>
      <c r="B558" s="28" t="s">
        <v>684</v>
      </c>
      <c r="C558" s="24"/>
      <c r="D558" s="24"/>
      <c r="E558" s="25"/>
      <c r="F558" s="24"/>
      <c r="G558" s="24"/>
    </row>
    <row r="559" spans="1:9" ht="31.5" hidden="1">
      <c r="A559" s="20" t="s">
        <v>682</v>
      </c>
      <c r="B559" s="28" t="s">
        <v>681</v>
      </c>
      <c r="C559" s="24"/>
      <c r="D559" s="24"/>
      <c r="E559" s="25"/>
      <c r="F559" s="24"/>
      <c r="G559" s="24"/>
    </row>
    <row r="560" spans="1:9" ht="31.5" hidden="1">
      <c r="A560" s="20" t="s">
        <v>680</v>
      </c>
      <c r="B560" s="32" t="s">
        <v>679</v>
      </c>
      <c r="C560" s="24"/>
      <c r="D560" s="24"/>
      <c r="E560" s="25"/>
      <c r="F560" s="24"/>
      <c r="G560" s="24"/>
    </row>
    <row r="561" spans="1:9" ht="31.5" hidden="1">
      <c r="A561" s="20" t="s">
        <v>677</v>
      </c>
      <c r="B561" s="30" t="s">
        <v>676</v>
      </c>
      <c r="C561" s="24"/>
      <c r="D561" s="24"/>
      <c r="E561" s="25"/>
      <c r="F561" s="24"/>
      <c r="G561" s="24"/>
    </row>
    <row r="562" spans="1:9" ht="31.5" hidden="1">
      <c r="A562" s="20" t="s">
        <v>2687</v>
      </c>
      <c r="B562" s="30" t="s">
        <v>673</v>
      </c>
      <c r="C562" s="16"/>
      <c r="D562" s="24"/>
      <c r="E562" s="25"/>
      <c r="F562" s="24"/>
      <c r="G562" s="24"/>
    </row>
    <row r="563" spans="1:9" ht="47.25">
      <c r="A563" s="18" t="s">
        <v>669</v>
      </c>
      <c r="B563" s="30" t="s">
        <v>668</v>
      </c>
      <c r="C563" s="16" t="s">
        <v>3912</v>
      </c>
      <c r="D563" s="23">
        <v>2</v>
      </c>
      <c r="E563" s="25" t="s">
        <v>49</v>
      </c>
      <c r="F563" s="24"/>
      <c r="G563" s="23"/>
    </row>
    <row r="564" spans="1:9" ht="30">
      <c r="A564" s="18"/>
      <c r="B564" s="30"/>
      <c r="C564" s="16" t="s">
        <v>3911</v>
      </c>
      <c r="D564" s="23">
        <v>2</v>
      </c>
      <c r="E564" s="25" t="s">
        <v>49</v>
      </c>
      <c r="F564" s="24"/>
      <c r="G564" s="23"/>
    </row>
    <row r="565" spans="1:9" ht="40.15" hidden="1" customHeight="1">
      <c r="A565" s="324" t="s">
        <v>666</v>
      </c>
      <c r="B565" s="737" t="s">
        <v>665</v>
      </c>
      <c r="C565" s="738"/>
      <c r="D565" s="738"/>
      <c r="E565" s="738"/>
      <c r="F565" s="738"/>
      <c r="G565" s="739"/>
    </row>
    <row r="566" spans="1:9" ht="31.5" hidden="1">
      <c r="A566" s="20" t="s">
        <v>664</v>
      </c>
      <c r="B566" s="28" t="s">
        <v>663</v>
      </c>
      <c r="C566" s="24"/>
      <c r="D566" s="24"/>
      <c r="E566" s="25"/>
      <c r="F566" s="24"/>
      <c r="G566" s="24"/>
    </row>
    <row r="567" spans="1:9" ht="47.25" hidden="1">
      <c r="A567" s="20" t="s">
        <v>662</v>
      </c>
      <c r="B567" s="28" t="s">
        <v>661</v>
      </c>
      <c r="C567" s="24"/>
      <c r="D567" s="24"/>
      <c r="E567" s="25"/>
      <c r="F567" s="24"/>
      <c r="G567" s="24"/>
    </row>
    <row r="568" spans="1:9" ht="31.5" hidden="1">
      <c r="A568" s="20" t="s">
        <v>660</v>
      </c>
      <c r="B568" s="28" t="s">
        <v>659</v>
      </c>
      <c r="C568" s="24"/>
      <c r="D568" s="24"/>
      <c r="E568" s="25"/>
      <c r="F568" s="24"/>
      <c r="G568" s="24"/>
    </row>
    <row r="569" spans="1:9" ht="63" hidden="1">
      <c r="A569" s="20" t="s">
        <v>658</v>
      </c>
      <c r="B569" s="28" t="s">
        <v>657</v>
      </c>
      <c r="C569" s="24"/>
      <c r="D569" s="24"/>
      <c r="E569" s="25"/>
      <c r="F569" s="24"/>
      <c r="G569" s="24"/>
    </row>
    <row r="570" spans="1:9" ht="40.15" hidden="1" customHeight="1">
      <c r="A570" s="324" t="s">
        <v>656</v>
      </c>
      <c r="B570" s="879" t="s">
        <v>655</v>
      </c>
      <c r="C570" s="880"/>
      <c r="D570" s="880"/>
      <c r="E570" s="880"/>
      <c r="F570" s="880"/>
      <c r="G570" s="881"/>
    </row>
    <row r="571" spans="1:9" ht="60" hidden="1">
      <c r="A571" s="20" t="s">
        <v>654</v>
      </c>
      <c r="B571" s="16" t="s">
        <v>653</v>
      </c>
      <c r="C571" s="24"/>
      <c r="D571" s="24"/>
      <c r="E571" s="25"/>
      <c r="F571" s="24"/>
      <c r="G571" s="24"/>
    </row>
    <row r="572" spans="1:9" ht="45" hidden="1">
      <c r="A572" s="20" t="s">
        <v>652</v>
      </c>
      <c r="B572" s="16" t="s">
        <v>651</v>
      </c>
      <c r="C572" s="24"/>
      <c r="D572" s="24"/>
      <c r="E572" s="25"/>
      <c r="F572" s="24"/>
      <c r="G572" s="24"/>
    </row>
    <row r="573" spans="1:9" ht="78.75" hidden="1">
      <c r="A573" s="20" t="s">
        <v>650</v>
      </c>
      <c r="B573" s="41" t="s">
        <v>1558</v>
      </c>
      <c r="C573" s="24"/>
      <c r="D573" s="24"/>
      <c r="E573" s="25"/>
      <c r="F573" s="24"/>
      <c r="G573" s="24"/>
    </row>
    <row r="574" spans="1:9" ht="40.15" customHeight="1">
      <c r="A574" s="322" t="s">
        <v>648</v>
      </c>
      <c r="B574" s="737" t="s">
        <v>647</v>
      </c>
      <c r="C574" s="1036"/>
      <c r="D574" s="738"/>
      <c r="E574" s="738"/>
      <c r="F574" s="1036"/>
      <c r="G574" s="739"/>
      <c r="H574" s="11">
        <f>SUM(D577:D578)</f>
        <v>4</v>
      </c>
      <c r="I574" s="11">
        <f>COUNT(D577:D578)*2</f>
        <v>4</v>
      </c>
    </row>
    <row r="575" spans="1:9" ht="31.5" hidden="1">
      <c r="A575" s="20" t="s">
        <v>646</v>
      </c>
      <c r="B575" s="28" t="s">
        <v>645</v>
      </c>
      <c r="C575" s="24"/>
      <c r="D575" s="24"/>
      <c r="E575" s="25"/>
      <c r="F575" s="24"/>
      <c r="G575" s="35"/>
    </row>
    <row r="576" spans="1:9" ht="31.5" hidden="1">
      <c r="A576" s="20" t="s">
        <v>644</v>
      </c>
      <c r="B576" s="28" t="s">
        <v>643</v>
      </c>
      <c r="C576" s="24"/>
      <c r="D576" s="24"/>
      <c r="E576" s="25"/>
      <c r="F576" s="24"/>
      <c r="G576" s="35"/>
    </row>
    <row r="577" spans="1:7" ht="31.5">
      <c r="A577" s="18" t="s">
        <v>2680</v>
      </c>
      <c r="B577" s="28" t="s">
        <v>641</v>
      </c>
      <c r="C577" s="16" t="s">
        <v>3910</v>
      </c>
      <c r="D577" s="23">
        <v>2</v>
      </c>
      <c r="E577" s="25" t="s">
        <v>49</v>
      </c>
      <c r="F577" s="24"/>
      <c r="G577" s="59"/>
    </row>
    <row r="578" spans="1:7" ht="45">
      <c r="A578" s="18" t="s">
        <v>2481</v>
      </c>
      <c r="B578" s="28"/>
      <c r="C578" s="16" t="s">
        <v>3908</v>
      </c>
      <c r="D578" s="23">
        <v>2</v>
      </c>
      <c r="E578" s="25" t="s">
        <v>49</v>
      </c>
      <c r="F578" s="24"/>
      <c r="G578" s="59"/>
    </row>
    <row r="579" spans="1:7" ht="63" hidden="1">
      <c r="A579" s="20" t="s">
        <v>638</v>
      </c>
      <c r="B579" s="32" t="s">
        <v>637</v>
      </c>
      <c r="C579" s="24"/>
      <c r="D579" s="24"/>
      <c r="E579" s="25"/>
      <c r="F579" s="24"/>
      <c r="G579" s="24"/>
    </row>
    <row r="580" spans="1:7" ht="31.5" hidden="1">
      <c r="A580" s="20" t="s">
        <v>636</v>
      </c>
      <c r="B580" s="28" t="s">
        <v>635</v>
      </c>
      <c r="C580" s="24"/>
      <c r="D580" s="24"/>
      <c r="E580" s="25"/>
      <c r="F580" s="24"/>
      <c r="G580" s="24"/>
    </row>
    <row r="581" spans="1:7" ht="40.15" hidden="1" customHeight="1">
      <c r="A581" s="324" t="s">
        <v>634</v>
      </c>
      <c r="B581" s="879" t="s">
        <v>633</v>
      </c>
      <c r="C581" s="880"/>
      <c r="D581" s="880"/>
      <c r="E581" s="880"/>
      <c r="F581" s="880"/>
      <c r="G581" s="881"/>
    </row>
    <row r="582" spans="1:7" ht="31.5" hidden="1">
      <c r="A582" s="20" t="s">
        <v>632</v>
      </c>
      <c r="B582" s="41" t="s">
        <v>631</v>
      </c>
      <c r="C582" s="24"/>
      <c r="D582" s="24"/>
      <c r="E582" s="25"/>
      <c r="F582" s="24"/>
      <c r="G582" s="24"/>
    </row>
    <row r="583" spans="1:7" ht="31.5" hidden="1">
      <c r="A583" s="20" t="s">
        <v>629</v>
      </c>
      <c r="B583" s="41" t="s">
        <v>628</v>
      </c>
      <c r="C583" s="24"/>
      <c r="D583" s="24"/>
      <c r="E583" s="25"/>
      <c r="F583" s="24"/>
      <c r="G583" s="24"/>
    </row>
    <row r="584" spans="1:7" ht="31.5" hidden="1">
      <c r="A584" s="20" t="s">
        <v>627</v>
      </c>
      <c r="B584" s="41" t="s">
        <v>626</v>
      </c>
      <c r="C584" s="24"/>
      <c r="D584" s="24"/>
      <c r="E584" s="25"/>
      <c r="F584" s="24"/>
      <c r="G584" s="24"/>
    </row>
    <row r="585" spans="1:7" ht="40.15" hidden="1" customHeight="1">
      <c r="A585" s="324" t="s">
        <v>624</v>
      </c>
      <c r="B585" s="879" t="s">
        <v>623</v>
      </c>
      <c r="C585" s="880"/>
      <c r="D585" s="880"/>
      <c r="E585" s="880"/>
      <c r="F585" s="880"/>
      <c r="G585" s="881"/>
    </row>
    <row r="586" spans="1:7" ht="31.5" hidden="1">
      <c r="A586" s="20" t="s">
        <v>622</v>
      </c>
      <c r="B586" s="41" t="s">
        <v>621</v>
      </c>
      <c r="C586" s="24"/>
      <c r="D586" s="24"/>
      <c r="E586" s="25"/>
      <c r="F586" s="24"/>
      <c r="G586" s="24"/>
    </row>
    <row r="587" spans="1:7" ht="31.5" hidden="1">
      <c r="A587" s="20" t="s">
        <v>620</v>
      </c>
      <c r="B587" s="41" t="s">
        <v>619</v>
      </c>
      <c r="C587" s="24"/>
      <c r="D587" s="24"/>
      <c r="E587" s="25"/>
      <c r="F587" s="24"/>
      <c r="G587" s="24"/>
    </row>
    <row r="588" spans="1:7" ht="31.5" hidden="1">
      <c r="A588" s="20" t="s">
        <v>618</v>
      </c>
      <c r="B588" s="41" t="s">
        <v>617</v>
      </c>
      <c r="C588" s="24"/>
      <c r="D588" s="24"/>
      <c r="E588" s="25"/>
      <c r="F588" s="24"/>
      <c r="G588" s="24"/>
    </row>
    <row r="589" spans="1:7" ht="31.5" hidden="1">
      <c r="A589" s="20" t="s">
        <v>616</v>
      </c>
      <c r="B589" s="41" t="s">
        <v>615</v>
      </c>
      <c r="C589" s="24"/>
      <c r="D589" s="24"/>
      <c r="E589" s="25"/>
      <c r="F589" s="24"/>
      <c r="G589" s="24"/>
    </row>
    <row r="590" spans="1:7" ht="47.25" hidden="1">
      <c r="A590" s="20" t="s">
        <v>614</v>
      </c>
      <c r="B590" s="41" t="s">
        <v>613</v>
      </c>
      <c r="C590" s="24"/>
      <c r="D590" s="24"/>
      <c r="E590" s="25"/>
      <c r="F590" s="24"/>
      <c r="G590" s="24"/>
    </row>
    <row r="591" spans="1:7" ht="31.5" hidden="1">
      <c r="A591" s="20" t="s">
        <v>612</v>
      </c>
      <c r="B591" s="41" t="s">
        <v>611</v>
      </c>
      <c r="C591" s="24"/>
      <c r="D591" s="24"/>
      <c r="E591" s="25"/>
      <c r="F591" s="24"/>
      <c r="G591" s="24"/>
    </row>
    <row r="592" spans="1:7" ht="31.5" hidden="1">
      <c r="A592" s="20" t="s">
        <v>610</v>
      </c>
      <c r="B592" s="41" t="s">
        <v>609</v>
      </c>
      <c r="C592" s="24"/>
      <c r="D592" s="24"/>
      <c r="E592" s="25"/>
      <c r="F592" s="24"/>
      <c r="G592" s="24"/>
    </row>
    <row r="593" spans="1:9" ht="31.5" hidden="1">
      <c r="A593" s="20" t="s">
        <v>608</v>
      </c>
      <c r="B593" s="30" t="s">
        <v>607</v>
      </c>
      <c r="C593" s="24"/>
      <c r="D593" s="24"/>
      <c r="E593" s="25"/>
      <c r="F593" s="24"/>
      <c r="G593" s="24"/>
    </row>
    <row r="594" spans="1:9" ht="31.5" hidden="1">
      <c r="A594" s="20" t="s">
        <v>606</v>
      </c>
      <c r="B594" s="30" t="s">
        <v>605</v>
      </c>
      <c r="C594" s="24"/>
      <c r="D594" s="24"/>
      <c r="E594" s="25"/>
      <c r="F594" s="24"/>
      <c r="G594" s="24"/>
    </row>
    <row r="595" spans="1:9" ht="47.25" hidden="1">
      <c r="A595" s="20" t="s">
        <v>604</v>
      </c>
      <c r="B595" s="30" t="s">
        <v>603</v>
      </c>
      <c r="C595" s="24"/>
      <c r="D595" s="24"/>
      <c r="E595" s="25"/>
      <c r="F595" s="24"/>
      <c r="G595" s="24"/>
    </row>
    <row r="596" spans="1:9" ht="40.15" hidden="1" customHeight="1">
      <c r="A596" s="324" t="s">
        <v>602</v>
      </c>
      <c r="B596" s="879" t="s">
        <v>601</v>
      </c>
      <c r="C596" s="880"/>
      <c r="D596" s="880"/>
      <c r="E596" s="880"/>
      <c r="F596" s="880"/>
      <c r="G596" s="881"/>
    </row>
    <row r="597" spans="1:9" ht="31.5" hidden="1">
      <c r="A597" s="20" t="s">
        <v>600</v>
      </c>
      <c r="B597" s="41" t="s">
        <v>599</v>
      </c>
      <c r="C597" s="24"/>
      <c r="D597" s="24"/>
      <c r="E597" s="25"/>
      <c r="F597" s="24"/>
      <c r="G597" s="24"/>
    </row>
    <row r="598" spans="1:9" ht="31.5" hidden="1">
      <c r="A598" s="20" t="s">
        <v>598</v>
      </c>
      <c r="B598" s="41" t="s">
        <v>597</v>
      </c>
      <c r="C598" s="24"/>
      <c r="D598" s="24"/>
      <c r="E598" s="25"/>
      <c r="F598" s="24"/>
      <c r="G598" s="24"/>
    </row>
    <row r="599" spans="1:9" ht="31.5" hidden="1">
      <c r="A599" s="20" t="s">
        <v>596</v>
      </c>
      <c r="B599" s="41" t="s">
        <v>595</v>
      </c>
      <c r="C599" s="24"/>
      <c r="D599" s="24"/>
      <c r="E599" s="25"/>
      <c r="F599" s="24"/>
      <c r="G599" s="24"/>
    </row>
    <row r="600" spans="1:9" ht="40.15" hidden="1" customHeight="1">
      <c r="A600" s="324" t="s">
        <v>594</v>
      </c>
      <c r="B600" s="879" t="s">
        <v>593</v>
      </c>
      <c r="C600" s="880"/>
      <c r="D600" s="880"/>
      <c r="E600" s="880"/>
      <c r="F600" s="880"/>
      <c r="G600" s="881"/>
    </row>
    <row r="601" spans="1:9" ht="31.5" hidden="1">
      <c r="A601" s="20" t="s">
        <v>592</v>
      </c>
      <c r="B601" s="41" t="s">
        <v>591</v>
      </c>
      <c r="C601" s="24"/>
      <c r="D601" s="24"/>
      <c r="E601" s="25"/>
      <c r="F601" s="24"/>
      <c r="G601" s="24"/>
    </row>
    <row r="602" spans="1:9" ht="31.5" hidden="1">
      <c r="A602" s="20" t="s">
        <v>590</v>
      </c>
      <c r="B602" s="41" t="s">
        <v>589</v>
      </c>
      <c r="C602" s="24"/>
      <c r="D602" s="24"/>
      <c r="E602" s="25"/>
      <c r="F602" s="24"/>
      <c r="G602" s="24"/>
    </row>
    <row r="603" spans="1:9" ht="31.5" hidden="1">
      <c r="A603" s="20" t="s">
        <v>588</v>
      </c>
      <c r="B603" s="37" t="s">
        <v>587</v>
      </c>
      <c r="C603" s="24"/>
      <c r="D603" s="24"/>
      <c r="E603" s="25"/>
      <c r="F603" s="24"/>
      <c r="G603" s="24"/>
    </row>
    <row r="604" spans="1:9" ht="31.5" hidden="1">
      <c r="A604" s="20" t="s">
        <v>586</v>
      </c>
      <c r="B604" s="41" t="s">
        <v>585</v>
      </c>
      <c r="C604" s="24"/>
      <c r="D604" s="24"/>
      <c r="E604" s="25"/>
      <c r="F604" s="24"/>
      <c r="G604" s="24"/>
    </row>
    <row r="605" spans="1:9" ht="40.15" customHeight="1">
      <c r="A605" s="322" t="s">
        <v>584</v>
      </c>
      <c r="B605" s="737" t="s">
        <v>583</v>
      </c>
      <c r="C605" s="738"/>
      <c r="D605" s="738"/>
      <c r="E605" s="738"/>
      <c r="F605" s="738"/>
      <c r="G605" s="739"/>
      <c r="H605" s="11">
        <f>SUM(D606:D607)</f>
        <v>2</v>
      </c>
      <c r="I605" s="11">
        <f>COUNT(D606:D607)*2</f>
        <v>2</v>
      </c>
    </row>
    <row r="606" spans="1:9" ht="63">
      <c r="A606" s="18" t="s">
        <v>2601</v>
      </c>
      <c r="B606" s="28" t="s">
        <v>581</v>
      </c>
      <c r="C606" s="41" t="s">
        <v>1542</v>
      </c>
      <c r="D606" s="23">
        <v>2</v>
      </c>
      <c r="E606" s="25" t="s">
        <v>106</v>
      </c>
      <c r="F606" s="24"/>
      <c r="G606" s="23"/>
    </row>
    <row r="607" spans="1:9" ht="31.5" hidden="1">
      <c r="A607" s="20" t="s">
        <v>580</v>
      </c>
      <c r="B607" s="28" t="s">
        <v>579</v>
      </c>
      <c r="C607" s="24"/>
      <c r="D607" s="24"/>
      <c r="E607" s="25"/>
      <c r="F607" s="24"/>
      <c r="G607" s="24"/>
    </row>
    <row r="608" spans="1:9" ht="63" hidden="1">
      <c r="A608" s="20" t="s">
        <v>576</v>
      </c>
      <c r="B608" s="28" t="s">
        <v>575</v>
      </c>
      <c r="C608" s="24"/>
      <c r="D608" s="24"/>
      <c r="E608" s="25"/>
      <c r="F608" s="24"/>
      <c r="G608" s="24"/>
    </row>
    <row r="609" spans="1:7" ht="40.15" hidden="1" customHeight="1">
      <c r="A609" s="324" t="s">
        <v>573</v>
      </c>
      <c r="B609" s="879" t="s">
        <v>572</v>
      </c>
      <c r="C609" s="880"/>
      <c r="D609" s="880"/>
      <c r="E609" s="880"/>
      <c r="F609" s="880"/>
      <c r="G609" s="881"/>
    </row>
    <row r="610" spans="1:7" ht="47.25" hidden="1">
      <c r="A610" s="20" t="s">
        <v>2599</v>
      </c>
      <c r="B610" s="41" t="s">
        <v>570</v>
      </c>
      <c r="C610" s="41"/>
      <c r="D610" s="24"/>
      <c r="E610" s="25"/>
      <c r="F610" s="24"/>
      <c r="G610" s="24"/>
    </row>
    <row r="611" spans="1:7" ht="63" hidden="1">
      <c r="A611" s="20" t="s">
        <v>565</v>
      </c>
      <c r="B611" s="41" t="s">
        <v>564</v>
      </c>
      <c r="C611" s="24"/>
      <c r="D611" s="24"/>
      <c r="E611" s="25"/>
      <c r="F611" s="24"/>
      <c r="G611" s="24"/>
    </row>
    <row r="612" spans="1:7" ht="47.25" hidden="1">
      <c r="A612" s="20" t="s">
        <v>551</v>
      </c>
      <c r="B612" s="41" t="s">
        <v>550</v>
      </c>
      <c r="C612" s="24"/>
      <c r="D612" s="24"/>
      <c r="E612" s="25"/>
      <c r="F612" s="24"/>
      <c r="G612" s="24"/>
    </row>
    <row r="613" spans="1:7" ht="63" hidden="1">
      <c r="A613" s="20" t="s">
        <v>547</v>
      </c>
      <c r="B613" s="41" t="s">
        <v>546</v>
      </c>
      <c r="C613" s="24"/>
      <c r="D613" s="24"/>
      <c r="E613" s="25"/>
      <c r="F613" s="24"/>
      <c r="G613" s="24"/>
    </row>
    <row r="614" spans="1:7" ht="47.25" hidden="1">
      <c r="A614" s="20" t="s">
        <v>544</v>
      </c>
      <c r="B614" s="41" t="s">
        <v>543</v>
      </c>
      <c r="C614" s="24"/>
      <c r="D614" s="24"/>
      <c r="E614" s="25"/>
      <c r="F614" s="24"/>
      <c r="G614" s="24"/>
    </row>
    <row r="615" spans="1:7" ht="45" hidden="1">
      <c r="A615" s="20" t="s">
        <v>540</v>
      </c>
      <c r="B615" s="16" t="s">
        <v>539</v>
      </c>
      <c r="C615" s="24"/>
      <c r="D615" s="24"/>
      <c r="E615" s="25"/>
      <c r="F615" s="24"/>
      <c r="G615" s="24"/>
    </row>
    <row r="616" spans="1:7" ht="40.15" hidden="1" customHeight="1">
      <c r="A616" s="324" t="s">
        <v>530</v>
      </c>
      <c r="B616" s="879" t="s">
        <v>282</v>
      </c>
      <c r="C616" s="880"/>
      <c r="D616" s="880"/>
      <c r="E616" s="880"/>
      <c r="F616" s="880"/>
      <c r="G616" s="881"/>
    </row>
    <row r="617" spans="1:7" ht="78.75" hidden="1">
      <c r="A617" s="20" t="s">
        <v>528</v>
      </c>
      <c r="B617" s="41" t="s">
        <v>527</v>
      </c>
      <c r="C617" s="24"/>
      <c r="D617" s="24"/>
      <c r="E617" s="25"/>
      <c r="F617" s="24"/>
      <c r="G617" s="24"/>
    </row>
    <row r="618" spans="1:7" ht="47.25" hidden="1">
      <c r="A618" s="20" t="s">
        <v>526</v>
      </c>
      <c r="B618" s="41" t="s">
        <v>525</v>
      </c>
      <c r="C618" s="24"/>
      <c r="D618" s="24"/>
      <c r="E618" s="25"/>
      <c r="F618" s="24"/>
      <c r="G618" s="24"/>
    </row>
    <row r="619" spans="1:7" ht="63" hidden="1">
      <c r="A619" s="20" t="s">
        <v>524</v>
      </c>
      <c r="B619" s="41" t="s">
        <v>523</v>
      </c>
      <c r="C619" s="24"/>
      <c r="D619" s="24"/>
      <c r="E619" s="25"/>
      <c r="F619" s="24"/>
      <c r="G619" s="24"/>
    </row>
    <row r="620" spans="1:7" ht="47.25" hidden="1">
      <c r="A620" s="20" t="s">
        <v>522</v>
      </c>
      <c r="B620" s="41" t="s">
        <v>521</v>
      </c>
      <c r="C620" s="24"/>
      <c r="D620" s="24"/>
      <c r="E620" s="25"/>
      <c r="F620" s="24"/>
      <c r="G620" s="24"/>
    </row>
    <row r="621" spans="1:7" ht="40.15" hidden="1" customHeight="1">
      <c r="A621" s="324" t="s">
        <v>520</v>
      </c>
      <c r="B621" s="879" t="s">
        <v>519</v>
      </c>
      <c r="C621" s="880"/>
      <c r="D621" s="880"/>
      <c r="E621" s="880"/>
      <c r="F621" s="880"/>
      <c r="G621" s="881"/>
    </row>
    <row r="622" spans="1:7" ht="31.5" hidden="1">
      <c r="A622" s="20" t="s">
        <v>518</v>
      </c>
      <c r="B622" s="41" t="s">
        <v>517</v>
      </c>
      <c r="C622" s="24"/>
      <c r="D622" s="24"/>
      <c r="E622" s="25"/>
      <c r="F622" s="24"/>
      <c r="G622" s="24"/>
    </row>
    <row r="623" spans="1:7" ht="47.25" hidden="1">
      <c r="A623" s="20" t="s">
        <v>516</v>
      </c>
      <c r="B623" s="41" t="s">
        <v>515</v>
      </c>
      <c r="C623" s="24"/>
      <c r="D623" s="24"/>
      <c r="E623" s="25"/>
      <c r="F623" s="24"/>
      <c r="G623" s="24"/>
    </row>
    <row r="624" spans="1:7" ht="31.5" hidden="1">
      <c r="A624" s="20" t="s">
        <v>514</v>
      </c>
      <c r="B624" s="41" t="s">
        <v>513</v>
      </c>
      <c r="C624" s="24"/>
      <c r="D624" s="24"/>
      <c r="E624" s="25"/>
      <c r="F624" s="24"/>
      <c r="G624" s="24"/>
    </row>
    <row r="625" spans="1:9" ht="31.5" hidden="1">
      <c r="A625" s="20" t="s">
        <v>512</v>
      </c>
      <c r="B625" s="41" t="s">
        <v>511</v>
      </c>
      <c r="C625" s="24"/>
      <c r="D625" s="24"/>
      <c r="E625" s="25"/>
      <c r="F625" s="24"/>
      <c r="G625" s="24"/>
    </row>
    <row r="626" spans="1:9" ht="47.25" hidden="1">
      <c r="A626" s="20" t="s">
        <v>510</v>
      </c>
      <c r="B626" s="41" t="s">
        <v>509</v>
      </c>
      <c r="C626" s="24"/>
      <c r="D626" s="24"/>
      <c r="E626" s="25"/>
      <c r="F626" s="24"/>
      <c r="G626" s="24"/>
    </row>
    <row r="627" spans="1:9" ht="40.15" customHeight="1">
      <c r="A627" s="320" t="s">
        <v>508</v>
      </c>
      <c r="B627" s="737" t="s">
        <v>507</v>
      </c>
      <c r="C627" s="738"/>
      <c r="D627" s="738"/>
      <c r="E627" s="738"/>
      <c r="F627" s="738"/>
      <c r="G627" s="739"/>
      <c r="H627" s="11">
        <f>SUM(D628:D629)</f>
        <v>4</v>
      </c>
      <c r="I627" s="11">
        <f>COUNT(D628:D629)*2</f>
        <v>4</v>
      </c>
    </row>
    <row r="628" spans="1:9" ht="45">
      <c r="A628" s="18" t="s">
        <v>506</v>
      </c>
      <c r="B628" s="30" t="s">
        <v>505</v>
      </c>
      <c r="C628" s="16" t="s">
        <v>3905</v>
      </c>
      <c r="D628" s="23">
        <v>2</v>
      </c>
      <c r="E628" s="25" t="s">
        <v>106</v>
      </c>
      <c r="F628" s="24"/>
      <c r="G628" s="23"/>
    </row>
    <row r="629" spans="1:9" ht="45">
      <c r="A629" s="18"/>
      <c r="B629" s="30"/>
      <c r="C629" s="151" t="s">
        <v>3904</v>
      </c>
      <c r="D629" s="23">
        <v>2</v>
      </c>
      <c r="E629" s="25" t="s">
        <v>106</v>
      </c>
      <c r="F629" s="24"/>
      <c r="G629" s="23"/>
    </row>
    <row r="630" spans="1:9" ht="60" hidden="1">
      <c r="A630" s="20" t="s">
        <v>479</v>
      </c>
      <c r="B630" s="22" t="s">
        <v>478</v>
      </c>
      <c r="D630" s="24"/>
      <c r="E630" s="25"/>
      <c r="F630" s="24"/>
      <c r="G630" s="24"/>
    </row>
    <row r="631" spans="1:9" ht="31.5" hidden="1">
      <c r="A631" s="20" t="s">
        <v>477</v>
      </c>
      <c r="B631" s="30" t="s">
        <v>476</v>
      </c>
      <c r="C631" s="24"/>
      <c r="D631" s="24"/>
      <c r="E631" s="25"/>
      <c r="F631" s="24"/>
      <c r="G631" s="24"/>
    </row>
    <row r="632" spans="1:9" ht="47.25" hidden="1">
      <c r="A632" s="20" t="s">
        <v>475</v>
      </c>
      <c r="B632" s="30" t="s">
        <v>474</v>
      </c>
      <c r="C632" s="24"/>
      <c r="D632" s="24"/>
      <c r="E632" s="25"/>
      <c r="F632" s="24"/>
      <c r="G632" s="24"/>
    </row>
    <row r="633" spans="1:9" ht="47.25" hidden="1">
      <c r="A633" s="20" t="s">
        <v>473</v>
      </c>
      <c r="B633" s="30" t="s">
        <v>472</v>
      </c>
      <c r="C633" s="24"/>
      <c r="D633" s="24"/>
      <c r="E633" s="25"/>
      <c r="F633" s="24"/>
      <c r="G633" s="24"/>
    </row>
    <row r="634" spans="1:9" ht="47.25" hidden="1">
      <c r="A634" s="20" t="s">
        <v>471</v>
      </c>
      <c r="B634" s="30" t="s">
        <v>470</v>
      </c>
      <c r="C634" s="24"/>
      <c r="D634" s="24"/>
      <c r="E634" s="25"/>
      <c r="F634" s="24"/>
      <c r="G634" s="24"/>
    </row>
    <row r="635" spans="1:9" ht="31.5" hidden="1">
      <c r="A635" s="20" t="s">
        <v>468</v>
      </c>
      <c r="B635" s="30" t="s">
        <v>467</v>
      </c>
      <c r="C635" s="24"/>
      <c r="D635" s="24"/>
      <c r="E635" s="25"/>
      <c r="F635" s="24"/>
      <c r="G635" s="24"/>
    </row>
    <row r="636" spans="1:9" ht="40.15" hidden="1" customHeight="1">
      <c r="A636" s="324" t="s">
        <v>464</v>
      </c>
      <c r="B636" s="879" t="s">
        <v>463</v>
      </c>
      <c r="C636" s="880"/>
      <c r="D636" s="880"/>
      <c r="E636" s="880"/>
      <c r="F636" s="880"/>
      <c r="G636" s="881"/>
    </row>
    <row r="637" spans="1:9" ht="31.5" hidden="1">
      <c r="A637" s="20" t="s">
        <v>462</v>
      </c>
      <c r="B637" s="37" t="s">
        <v>461</v>
      </c>
      <c r="C637" s="24"/>
      <c r="D637" s="24"/>
      <c r="E637" s="25"/>
      <c r="F637" s="24"/>
      <c r="G637" s="24"/>
    </row>
    <row r="638" spans="1:9" ht="31.5" hidden="1">
      <c r="A638" s="20" t="s">
        <v>460</v>
      </c>
      <c r="B638" s="37" t="s">
        <v>459</v>
      </c>
      <c r="C638" s="24"/>
      <c r="D638" s="24"/>
      <c r="E638" s="25"/>
      <c r="F638" s="24"/>
      <c r="G638" s="24"/>
    </row>
    <row r="639" spans="1:9" ht="31.5" hidden="1">
      <c r="A639" s="20" t="s">
        <v>458</v>
      </c>
      <c r="B639" s="37" t="s">
        <v>457</v>
      </c>
      <c r="C639" s="24"/>
      <c r="D639" s="24"/>
      <c r="E639" s="25"/>
      <c r="F639" s="24"/>
      <c r="G639" s="24"/>
    </row>
    <row r="640" spans="1:9" ht="31.5" hidden="1">
      <c r="A640" s="20" t="s">
        <v>456</v>
      </c>
      <c r="B640" s="37" t="s">
        <v>455</v>
      </c>
      <c r="C640" s="24"/>
      <c r="D640" s="24"/>
      <c r="E640" s="25"/>
      <c r="F640" s="24"/>
      <c r="G640" s="24"/>
    </row>
    <row r="641" spans="1:7" ht="31.5" hidden="1">
      <c r="A641" s="20" t="s">
        <v>454</v>
      </c>
      <c r="B641" s="37" t="s">
        <v>453</v>
      </c>
      <c r="C641" s="24"/>
      <c r="D641" s="24"/>
      <c r="E641" s="25"/>
      <c r="F641" s="24"/>
      <c r="G641" s="24"/>
    </row>
    <row r="642" spans="1:7" ht="31.5" hidden="1">
      <c r="A642" s="20" t="s">
        <v>452</v>
      </c>
      <c r="B642" s="37" t="s">
        <v>451</v>
      </c>
      <c r="C642" s="24"/>
      <c r="D642" s="24"/>
      <c r="E642" s="25"/>
      <c r="F642" s="24"/>
      <c r="G642" s="24"/>
    </row>
    <row r="643" spans="1:7" ht="40.15" hidden="1" customHeight="1">
      <c r="A643" s="324" t="s">
        <v>450</v>
      </c>
      <c r="B643" s="879" t="s">
        <v>449</v>
      </c>
      <c r="C643" s="880"/>
      <c r="D643" s="880"/>
      <c r="E643" s="880"/>
      <c r="F643" s="880"/>
      <c r="G643" s="881"/>
    </row>
    <row r="644" spans="1:7" ht="31.5" hidden="1">
      <c r="A644" s="20" t="s">
        <v>448</v>
      </c>
      <c r="B644" s="37" t="s">
        <v>447</v>
      </c>
      <c r="C644" s="24"/>
      <c r="D644" s="24"/>
      <c r="E644" s="25"/>
      <c r="F644" s="24"/>
      <c r="G644" s="24"/>
    </row>
    <row r="645" spans="1:7" ht="31.5" hidden="1">
      <c r="A645" s="20" t="s">
        <v>436</v>
      </c>
      <c r="B645" s="37" t="s">
        <v>435</v>
      </c>
      <c r="C645" s="24"/>
      <c r="D645" s="24"/>
      <c r="E645" s="25"/>
      <c r="F645" s="24"/>
      <c r="G645" s="24"/>
    </row>
    <row r="646" spans="1:7" ht="31.5" hidden="1">
      <c r="A646" s="20" t="s">
        <v>427</v>
      </c>
      <c r="B646" s="37" t="s">
        <v>426</v>
      </c>
      <c r="C646" s="24"/>
      <c r="D646" s="24"/>
      <c r="E646" s="25"/>
      <c r="F646" s="24"/>
      <c r="G646" s="24"/>
    </row>
    <row r="647" spans="1:7" ht="31.5" hidden="1">
      <c r="A647" s="20" t="s">
        <v>418</v>
      </c>
      <c r="B647" s="37" t="s">
        <v>417</v>
      </c>
      <c r="C647" s="24"/>
      <c r="D647" s="24"/>
      <c r="E647" s="25"/>
      <c r="F647" s="24"/>
      <c r="G647" s="24"/>
    </row>
    <row r="648" spans="1:7" ht="40.15" hidden="1" customHeight="1">
      <c r="A648" s="324" t="s">
        <v>412</v>
      </c>
      <c r="B648" s="879" t="s">
        <v>411</v>
      </c>
      <c r="C648" s="880"/>
      <c r="D648" s="880"/>
      <c r="E648" s="880"/>
      <c r="F648" s="880"/>
      <c r="G648" s="881"/>
    </row>
    <row r="649" spans="1:7" ht="47.25" hidden="1">
      <c r="A649" s="20" t="s">
        <v>410</v>
      </c>
      <c r="B649" s="41" t="s">
        <v>409</v>
      </c>
      <c r="C649" s="24"/>
      <c r="D649" s="24"/>
      <c r="E649" s="25"/>
      <c r="F649" s="24"/>
      <c r="G649" s="24"/>
    </row>
    <row r="650" spans="1:7" ht="47.25" hidden="1">
      <c r="A650" s="20" t="s">
        <v>402</v>
      </c>
      <c r="B650" s="41" t="s">
        <v>401</v>
      </c>
      <c r="C650" s="24"/>
      <c r="D650" s="24"/>
      <c r="E650" s="25"/>
      <c r="F650" s="24"/>
      <c r="G650" s="24"/>
    </row>
    <row r="651" spans="1:7" ht="47.25" hidden="1">
      <c r="A651" s="20" t="s">
        <v>388</v>
      </c>
      <c r="B651" s="41" t="s">
        <v>387</v>
      </c>
      <c r="C651" s="24"/>
      <c r="D651" s="24"/>
      <c r="E651" s="25"/>
      <c r="F651" s="24"/>
      <c r="G651" s="24"/>
    </row>
    <row r="652" spans="1:7" ht="47.25" hidden="1">
      <c r="A652" s="20" t="s">
        <v>373</v>
      </c>
      <c r="B652" s="41" t="s">
        <v>372</v>
      </c>
      <c r="C652" s="24"/>
      <c r="D652" s="24"/>
      <c r="E652" s="25"/>
      <c r="F652" s="24"/>
      <c r="G652" s="24"/>
    </row>
    <row r="653" spans="1:7" ht="47.25" hidden="1">
      <c r="A653" s="20" t="s">
        <v>362</v>
      </c>
      <c r="B653" s="41" t="s">
        <v>361</v>
      </c>
      <c r="C653" s="24"/>
      <c r="D653" s="24"/>
      <c r="E653" s="25"/>
      <c r="F653" s="24"/>
      <c r="G653" s="24"/>
    </row>
    <row r="654" spans="1:7" ht="47.25" hidden="1">
      <c r="A654" s="20" t="s">
        <v>360</v>
      </c>
      <c r="B654" s="41" t="s">
        <v>359</v>
      </c>
      <c r="C654" s="24"/>
      <c r="D654" s="24"/>
      <c r="E654" s="25"/>
      <c r="F654" s="24"/>
      <c r="G654" s="24"/>
    </row>
    <row r="655" spans="1:7" ht="47.25" hidden="1">
      <c r="A655" s="20" t="s">
        <v>357</v>
      </c>
      <c r="B655" s="41" t="s">
        <v>356</v>
      </c>
      <c r="C655" s="24"/>
      <c r="D655" s="24"/>
      <c r="E655" s="25"/>
      <c r="F655" s="24"/>
      <c r="G655" s="24"/>
    </row>
    <row r="656" spans="1:7" ht="78.75" hidden="1">
      <c r="A656" s="20" t="s">
        <v>354</v>
      </c>
      <c r="B656" s="41" t="s">
        <v>353</v>
      </c>
      <c r="C656" s="24"/>
      <c r="D656" s="24"/>
      <c r="E656" s="25"/>
      <c r="F656" s="24"/>
      <c r="G656" s="24"/>
    </row>
    <row r="657" spans="1:9" ht="31.5" hidden="1">
      <c r="A657" s="20" t="s">
        <v>347</v>
      </c>
      <c r="B657" s="37" t="s">
        <v>346</v>
      </c>
      <c r="C657" s="24"/>
      <c r="D657" s="24"/>
      <c r="E657" s="25"/>
      <c r="F657" s="24"/>
      <c r="G657" s="24"/>
    </row>
    <row r="658" spans="1:9" ht="47.25" hidden="1">
      <c r="A658" s="20" t="s">
        <v>344</v>
      </c>
      <c r="B658" s="41" t="s">
        <v>343</v>
      </c>
      <c r="C658" s="24"/>
      <c r="D658" s="24"/>
      <c r="E658" s="25"/>
      <c r="F658" s="24"/>
      <c r="G658" s="24"/>
    </row>
    <row r="659" spans="1:9" ht="18.75">
      <c r="A659" s="172"/>
      <c r="B659" s="1035" t="s">
        <v>340</v>
      </c>
      <c r="C659" s="951"/>
      <c r="D659" s="951"/>
      <c r="E659" s="951"/>
      <c r="F659" s="951"/>
      <c r="G659" s="951"/>
      <c r="H659" s="11">
        <f>H660+H685+H689+H696+H700+H706</f>
        <v>116</v>
      </c>
      <c r="I659" s="11">
        <f>I660+I685+I689+I696+I700+I706</f>
        <v>116</v>
      </c>
    </row>
    <row r="660" spans="1:9" ht="40.15" customHeight="1">
      <c r="A660" s="322" t="s">
        <v>339</v>
      </c>
      <c r="B660" s="879" t="s">
        <v>338</v>
      </c>
      <c r="C660" s="880"/>
      <c r="D660" s="880"/>
      <c r="E660" s="880"/>
      <c r="F660" s="880"/>
      <c r="G660" s="881"/>
      <c r="H660" s="11">
        <f>SUM(D661:D684)</f>
        <v>48</v>
      </c>
      <c r="I660" s="11">
        <f>COUNT(D661:D684)*2</f>
        <v>48</v>
      </c>
    </row>
    <row r="661" spans="1:9" ht="31.5">
      <c r="A661" s="43" t="s">
        <v>3903</v>
      </c>
      <c r="B661" s="76" t="s">
        <v>336</v>
      </c>
      <c r="C661" s="44" t="s">
        <v>3902</v>
      </c>
      <c r="D661" s="228">
        <v>2</v>
      </c>
      <c r="E661" s="13" t="s">
        <v>106</v>
      </c>
      <c r="F661" s="12"/>
      <c r="G661" s="14"/>
    </row>
    <row r="662" spans="1:9" ht="30">
      <c r="A662" s="43"/>
      <c r="B662" s="76"/>
      <c r="C662" s="44" t="s">
        <v>3901</v>
      </c>
      <c r="D662" s="228">
        <v>2</v>
      </c>
      <c r="E662" s="13" t="s">
        <v>106</v>
      </c>
      <c r="F662" s="12"/>
      <c r="G662" s="14"/>
    </row>
    <row r="663" spans="1:9" ht="60">
      <c r="A663" s="43" t="s">
        <v>2481</v>
      </c>
      <c r="B663" s="76"/>
      <c r="C663" s="16" t="s">
        <v>3900</v>
      </c>
      <c r="D663" s="228">
        <v>2</v>
      </c>
      <c r="E663" s="13" t="s">
        <v>106</v>
      </c>
      <c r="F663" s="12"/>
      <c r="G663" s="14"/>
    </row>
    <row r="664" spans="1:9" ht="30">
      <c r="A664" s="43"/>
      <c r="B664" s="76"/>
      <c r="C664" s="44" t="s">
        <v>3899</v>
      </c>
      <c r="D664" s="228">
        <v>2</v>
      </c>
      <c r="E664" s="13" t="s">
        <v>106</v>
      </c>
      <c r="F664" s="12"/>
      <c r="G664" s="14"/>
    </row>
    <row r="665" spans="1:9" ht="30">
      <c r="A665" s="43"/>
      <c r="B665" s="76"/>
      <c r="C665" s="44" t="s">
        <v>3898</v>
      </c>
      <c r="D665" s="228">
        <v>2</v>
      </c>
      <c r="E665" s="13" t="s">
        <v>106</v>
      </c>
      <c r="F665" s="12"/>
      <c r="G665" s="14"/>
    </row>
    <row r="666" spans="1:9" ht="47.25">
      <c r="A666" s="43" t="s">
        <v>3897</v>
      </c>
      <c r="B666" s="76" t="s">
        <v>334</v>
      </c>
      <c r="C666" s="44" t="s">
        <v>3896</v>
      </c>
      <c r="D666" s="228">
        <v>2</v>
      </c>
      <c r="E666" s="13" t="s">
        <v>106</v>
      </c>
      <c r="F666" s="12"/>
      <c r="G666" s="14"/>
    </row>
    <row r="667" spans="1:9" ht="45">
      <c r="A667" s="43"/>
      <c r="B667" s="76"/>
      <c r="C667" s="16" t="s">
        <v>3895</v>
      </c>
      <c r="D667" s="228">
        <v>2</v>
      </c>
      <c r="E667" s="13" t="s">
        <v>106</v>
      </c>
      <c r="F667" s="12"/>
      <c r="G667" s="14"/>
    </row>
    <row r="668" spans="1:9" ht="45">
      <c r="A668" s="43"/>
      <c r="B668" s="76"/>
      <c r="C668" s="44" t="s">
        <v>3894</v>
      </c>
      <c r="D668" s="228">
        <v>2</v>
      </c>
      <c r="E668" s="13" t="s">
        <v>106</v>
      </c>
      <c r="F668" s="12"/>
      <c r="G668" s="14"/>
    </row>
    <row r="669" spans="1:9" ht="30">
      <c r="A669" s="43"/>
      <c r="B669" s="76"/>
      <c r="C669" s="44" t="s">
        <v>3890</v>
      </c>
      <c r="D669" s="228">
        <v>2</v>
      </c>
      <c r="E669" s="13" t="s">
        <v>106</v>
      </c>
      <c r="F669" s="12"/>
      <c r="G669" s="14"/>
    </row>
    <row r="670" spans="1:9" ht="45">
      <c r="A670" s="43" t="s">
        <v>333</v>
      </c>
      <c r="B670" s="76" t="s">
        <v>332</v>
      </c>
      <c r="C670" s="44" t="s">
        <v>3893</v>
      </c>
      <c r="D670" s="228">
        <v>2</v>
      </c>
      <c r="E670" s="13" t="s">
        <v>106</v>
      </c>
      <c r="F670" s="12"/>
      <c r="G670" s="14"/>
    </row>
    <row r="671" spans="1:9" ht="45">
      <c r="A671" s="43"/>
      <c r="B671" s="76"/>
      <c r="C671" s="16" t="s">
        <v>3892</v>
      </c>
      <c r="D671" s="228">
        <v>2</v>
      </c>
      <c r="E671" s="13" t="s">
        <v>106</v>
      </c>
      <c r="F671" s="12"/>
      <c r="G671" s="14"/>
    </row>
    <row r="672" spans="1:9" ht="45">
      <c r="A672" s="43"/>
      <c r="B672" s="76"/>
      <c r="C672" s="44" t="s">
        <v>3891</v>
      </c>
      <c r="D672" s="228">
        <v>2</v>
      </c>
      <c r="E672" s="13" t="s">
        <v>106</v>
      </c>
      <c r="F672" s="12"/>
      <c r="G672" s="14"/>
    </row>
    <row r="673" spans="1:9" ht="30">
      <c r="A673" s="43"/>
      <c r="B673" s="76"/>
      <c r="C673" s="44" t="s">
        <v>3890</v>
      </c>
      <c r="D673" s="228">
        <v>2</v>
      </c>
      <c r="E673" s="13" t="s">
        <v>106</v>
      </c>
      <c r="F673" s="12"/>
      <c r="G673" s="14"/>
    </row>
    <row r="674" spans="1:9" ht="31.5">
      <c r="A674" s="43" t="s">
        <v>2597</v>
      </c>
      <c r="B674" s="76" t="s">
        <v>330</v>
      </c>
      <c r="C674" s="44" t="s">
        <v>3889</v>
      </c>
      <c r="D674" s="228">
        <v>2</v>
      </c>
      <c r="E674" s="13" t="s">
        <v>106</v>
      </c>
      <c r="F674" s="12"/>
      <c r="G674" s="302"/>
    </row>
    <row r="675" spans="1:9" ht="30">
      <c r="A675" s="43" t="s">
        <v>2481</v>
      </c>
      <c r="B675" s="76"/>
      <c r="C675" s="44" t="s">
        <v>3888</v>
      </c>
      <c r="D675" s="228">
        <v>2</v>
      </c>
      <c r="E675" s="13" t="s">
        <v>106</v>
      </c>
      <c r="F675" s="12"/>
      <c r="G675" s="302"/>
    </row>
    <row r="676" spans="1:9" ht="47.25">
      <c r="A676" s="43" t="s">
        <v>3887</v>
      </c>
      <c r="B676" s="76" t="s">
        <v>3886</v>
      </c>
      <c r="C676" s="16" t="s">
        <v>3885</v>
      </c>
      <c r="D676" s="228">
        <v>2</v>
      </c>
      <c r="E676" s="13" t="s">
        <v>106</v>
      </c>
      <c r="F676" s="12" t="s">
        <v>3884</v>
      </c>
      <c r="G676" s="14"/>
    </row>
    <row r="677" spans="1:9" ht="75">
      <c r="A677" s="43" t="s">
        <v>2481</v>
      </c>
      <c r="B677" s="76"/>
      <c r="C677" s="44" t="s">
        <v>3883</v>
      </c>
      <c r="D677" s="228">
        <v>2</v>
      </c>
      <c r="E677" s="13" t="s">
        <v>106</v>
      </c>
      <c r="F677" s="12"/>
      <c r="G677" s="14"/>
    </row>
    <row r="678" spans="1:9" ht="31.5">
      <c r="A678" s="43" t="s">
        <v>3882</v>
      </c>
      <c r="B678" s="301" t="s">
        <v>321</v>
      </c>
      <c r="C678" s="44" t="s">
        <v>3881</v>
      </c>
      <c r="D678" s="228">
        <v>2</v>
      </c>
      <c r="E678" s="13" t="s">
        <v>106</v>
      </c>
      <c r="F678" s="12"/>
      <c r="G678" s="14"/>
    </row>
    <row r="679" spans="1:9" ht="45">
      <c r="A679" s="43"/>
      <c r="B679" s="301"/>
      <c r="C679" s="44" t="s">
        <v>3880</v>
      </c>
      <c r="D679" s="300">
        <v>2</v>
      </c>
      <c r="E679" s="13" t="s">
        <v>106</v>
      </c>
      <c r="F679" s="12"/>
      <c r="G679" s="14"/>
    </row>
    <row r="680" spans="1:9" ht="90">
      <c r="A680" s="43"/>
      <c r="B680" s="301"/>
      <c r="C680" s="44" t="s">
        <v>3879</v>
      </c>
      <c r="D680" s="300">
        <v>2</v>
      </c>
      <c r="E680" s="13" t="s">
        <v>106</v>
      </c>
      <c r="F680" s="12"/>
      <c r="G680" s="14"/>
    </row>
    <row r="681" spans="1:9" ht="30">
      <c r="A681" s="43"/>
      <c r="B681" s="301"/>
      <c r="C681" s="44" t="s">
        <v>3878</v>
      </c>
      <c r="D681" s="300">
        <v>2</v>
      </c>
      <c r="E681" s="13" t="s">
        <v>106</v>
      </c>
      <c r="F681" s="12"/>
      <c r="G681" s="14"/>
    </row>
    <row r="682" spans="1:9" ht="60">
      <c r="A682" s="43"/>
      <c r="B682" s="301"/>
      <c r="C682" s="44" t="s">
        <v>3877</v>
      </c>
      <c r="D682" s="300">
        <v>2</v>
      </c>
      <c r="E682" s="13" t="s">
        <v>106</v>
      </c>
      <c r="F682" s="12"/>
      <c r="G682" s="14"/>
    </row>
    <row r="683" spans="1:9" ht="60">
      <c r="A683" s="43"/>
      <c r="B683" s="301"/>
      <c r="C683" s="44" t="s">
        <v>3876</v>
      </c>
      <c r="D683" s="300">
        <v>2</v>
      </c>
      <c r="E683" s="13" t="s">
        <v>106</v>
      </c>
      <c r="F683" s="12"/>
      <c r="G683" s="14"/>
    </row>
    <row r="684" spans="1:9" ht="45">
      <c r="A684" s="43"/>
      <c r="B684" s="301"/>
      <c r="C684" s="44" t="s">
        <v>3875</v>
      </c>
      <c r="D684" s="300">
        <v>2</v>
      </c>
      <c r="E684" s="13" t="s">
        <v>106</v>
      </c>
      <c r="F684" s="12"/>
      <c r="G684" s="14"/>
    </row>
    <row r="685" spans="1:9" ht="40.15" customHeight="1">
      <c r="A685" s="320" t="s">
        <v>319</v>
      </c>
      <c r="B685" s="879" t="s">
        <v>318</v>
      </c>
      <c r="C685" s="880"/>
      <c r="D685" s="880"/>
      <c r="E685" s="880"/>
      <c r="F685" s="880"/>
      <c r="G685" s="881"/>
      <c r="H685" s="11">
        <f>SUM(D686:D688)</f>
        <v>6</v>
      </c>
      <c r="I685" s="11">
        <f>COUNT(D686:D688)*2</f>
        <v>6</v>
      </c>
    </row>
    <row r="686" spans="1:9" ht="75">
      <c r="A686" s="43" t="s">
        <v>317</v>
      </c>
      <c r="B686" s="41" t="s">
        <v>316</v>
      </c>
      <c r="C686" s="21" t="s">
        <v>3874</v>
      </c>
      <c r="D686" s="15">
        <v>2</v>
      </c>
      <c r="E686" s="13" t="s">
        <v>106</v>
      </c>
      <c r="F686" s="12"/>
      <c r="G686" s="14"/>
    </row>
    <row r="687" spans="1:9" ht="31.5">
      <c r="A687" s="43" t="s">
        <v>305</v>
      </c>
      <c r="B687" s="41" t="s">
        <v>304</v>
      </c>
      <c r="C687" s="21" t="s">
        <v>3873</v>
      </c>
      <c r="D687" s="15">
        <v>2</v>
      </c>
      <c r="E687" s="13" t="s">
        <v>106</v>
      </c>
      <c r="F687" s="12"/>
      <c r="G687" s="14"/>
    </row>
    <row r="688" spans="1:9" ht="45">
      <c r="A688" s="43" t="s">
        <v>300</v>
      </c>
      <c r="B688" s="41" t="s">
        <v>299</v>
      </c>
      <c r="C688" s="21" t="s">
        <v>3872</v>
      </c>
      <c r="D688" s="15">
        <v>2</v>
      </c>
      <c r="E688" s="13" t="s">
        <v>106</v>
      </c>
      <c r="F688" s="12"/>
      <c r="G688" s="14"/>
    </row>
    <row r="689" spans="1:9" ht="40.15" customHeight="1">
      <c r="A689" s="320" t="s">
        <v>295</v>
      </c>
      <c r="B689" s="879" t="s">
        <v>294</v>
      </c>
      <c r="C689" s="880"/>
      <c r="D689" s="880"/>
      <c r="E689" s="880"/>
      <c r="F689" s="880"/>
      <c r="G689" s="881"/>
      <c r="H689" s="11">
        <f>SUM(D690:D695)</f>
        <v>12</v>
      </c>
      <c r="I689" s="11">
        <f>COUNT(D690:D695)*2</f>
        <v>12</v>
      </c>
    </row>
    <row r="690" spans="1:9" ht="47.25">
      <c r="A690" s="43" t="s">
        <v>293</v>
      </c>
      <c r="B690" s="34" t="s">
        <v>292</v>
      </c>
      <c r="C690" s="35" t="s">
        <v>3871</v>
      </c>
      <c r="D690" s="15">
        <v>2</v>
      </c>
      <c r="E690" s="13" t="s">
        <v>223</v>
      </c>
      <c r="F690" s="12"/>
      <c r="G690" s="14"/>
    </row>
    <row r="691" spans="1:9" ht="30">
      <c r="A691" s="43"/>
      <c r="B691" s="34"/>
      <c r="C691" s="35" t="s">
        <v>3870</v>
      </c>
      <c r="D691" s="15">
        <v>2</v>
      </c>
      <c r="E691" s="13" t="s">
        <v>223</v>
      </c>
      <c r="F691" s="12"/>
      <c r="G691" s="14"/>
    </row>
    <row r="692" spans="1:9" ht="30">
      <c r="A692" s="43"/>
      <c r="B692" s="34"/>
      <c r="C692" s="35" t="s">
        <v>3869</v>
      </c>
      <c r="D692" s="15">
        <v>2</v>
      </c>
      <c r="E692" s="13" t="s">
        <v>223</v>
      </c>
      <c r="F692" s="12"/>
      <c r="G692" s="14"/>
    </row>
    <row r="693" spans="1:9" ht="30">
      <c r="A693" s="43"/>
      <c r="B693" s="34"/>
      <c r="C693" s="35" t="s">
        <v>3868</v>
      </c>
      <c r="D693" s="15">
        <v>2</v>
      </c>
      <c r="E693" s="13" t="s">
        <v>223</v>
      </c>
      <c r="F693" s="12"/>
      <c r="G693" s="14"/>
    </row>
    <row r="694" spans="1:9" ht="45">
      <c r="A694" s="43"/>
      <c r="B694" s="34"/>
      <c r="C694" s="35" t="s">
        <v>3867</v>
      </c>
      <c r="D694" s="15">
        <v>2</v>
      </c>
      <c r="E694" s="13" t="s">
        <v>106</v>
      </c>
      <c r="F694" s="12"/>
      <c r="G694" s="14"/>
    </row>
    <row r="695" spans="1:9" ht="60">
      <c r="A695" s="43" t="s">
        <v>289</v>
      </c>
      <c r="B695" s="41" t="s">
        <v>288</v>
      </c>
      <c r="C695" s="21" t="s">
        <v>3866</v>
      </c>
      <c r="D695" s="15">
        <v>2</v>
      </c>
      <c r="E695" s="13" t="s">
        <v>106</v>
      </c>
      <c r="F695" s="12"/>
      <c r="G695" s="14"/>
    </row>
    <row r="696" spans="1:9" ht="40.15" customHeight="1">
      <c r="A696" s="320" t="s">
        <v>285</v>
      </c>
      <c r="B696" s="879" t="s">
        <v>284</v>
      </c>
      <c r="C696" s="880"/>
      <c r="D696" s="880"/>
      <c r="E696" s="880"/>
      <c r="F696" s="880"/>
      <c r="G696" s="881"/>
      <c r="H696" s="11">
        <f>SUM(D697:D698)</f>
        <v>4</v>
      </c>
      <c r="I696" s="11">
        <f>COUNT(D697:D698)*2</f>
        <v>4</v>
      </c>
    </row>
    <row r="697" spans="1:9" ht="60">
      <c r="A697" s="43" t="s">
        <v>283</v>
      </c>
      <c r="B697" s="49" t="s">
        <v>282</v>
      </c>
      <c r="C697" s="21" t="s">
        <v>3865</v>
      </c>
      <c r="D697" s="15">
        <v>2</v>
      </c>
      <c r="E697" s="13" t="s">
        <v>106</v>
      </c>
      <c r="F697" s="21" t="s">
        <v>3864</v>
      </c>
      <c r="G697" s="14"/>
    </row>
    <row r="698" spans="1:9" ht="45">
      <c r="A698" s="43"/>
      <c r="B698" s="49"/>
      <c r="C698" s="21" t="s">
        <v>3863</v>
      </c>
      <c r="D698" s="15">
        <v>2</v>
      </c>
      <c r="E698" s="13" t="s">
        <v>106</v>
      </c>
      <c r="F698" s="12"/>
      <c r="G698" s="14"/>
    </row>
    <row r="699" spans="1:9" ht="60" hidden="1">
      <c r="A699" s="48" t="s">
        <v>270</v>
      </c>
      <c r="B699" s="49" t="s">
        <v>269</v>
      </c>
      <c r="C699" s="12"/>
      <c r="D699" s="12"/>
      <c r="E699" s="13"/>
      <c r="F699" s="12"/>
      <c r="G699" s="12"/>
    </row>
    <row r="700" spans="1:9" ht="40.15" customHeight="1">
      <c r="A700" s="320" t="s">
        <v>263</v>
      </c>
      <c r="B700" s="879" t="s">
        <v>262</v>
      </c>
      <c r="C700" s="880"/>
      <c r="D700" s="880"/>
      <c r="E700" s="880"/>
      <c r="F700" s="880"/>
      <c r="G700" s="881"/>
      <c r="H700" s="11">
        <f>SUM(D702:D704)</f>
        <v>4</v>
      </c>
      <c r="I700" s="11">
        <f>COUNT(D702:D704)*2</f>
        <v>4</v>
      </c>
    </row>
    <row r="701" spans="1:9" ht="30" hidden="1">
      <c r="A701" s="48" t="s">
        <v>261</v>
      </c>
      <c r="B701" s="16" t="s">
        <v>260</v>
      </c>
      <c r="C701" s="12"/>
      <c r="D701" s="12"/>
      <c r="E701" s="13"/>
      <c r="F701" s="12"/>
      <c r="G701" s="12"/>
    </row>
    <row r="702" spans="1:9" ht="60">
      <c r="A702" s="43" t="s">
        <v>255</v>
      </c>
      <c r="B702" s="49" t="s">
        <v>254</v>
      </c>
      <c r="C702" s="21" t="s">
        <v>3862</v>
      </c>
      <c r="D702" s="15">
        <v>2</v>
      </c>
      <c r="E702" s="13" t="s">
        <v>106</v>
      </c>
      <c r="F702" s="12"/>
      <c r="G702" s="14"/>
    </row>
    <row r="703" spans="1:9" ht="45" hidden="1">
      <c r="A703" s="48" t="s">
        <v>249</v>
      </c>
      <c r="B703" s="49" t="s">
        <v>248</v>
      </c>
      <c r="C703" s="21"/>
      <c r="D703" s="12"/>
      <c r="E703" s="13"/>
      <c r="F703" s="12"/>
      <c r="G703" s="12"/>
    </row>
    <row r="704" spans="1:9" ht="60">
      <c r="A704" s="43" t="s">
        <v>240</v>
      </c>
      <c r="B704" s="16" t="s">
        <v>239</v>
      </c>
      <c r="C704" s="21" t="s">
        <v>3861</v>
      </c>
      <c r="D704" s="15">
        <v>2</v>
      </c>
      <c r="E704" s="13" t="s">
        <v>106</v>
      </c>
      <c r="F704" s="12"/>
      <c r="G704" s="14"/>
    </row>
    <row r="705" spans="1:9" ht="30" hidden="1">
      <c r="A705" s="48" t="s">
        <v>238</v>
      </c>
      <c r="B705" s="16" t="s">
        <v>237</v>
      </c>
      <c r="C705" s="12"/>
      <c r="D705" s="12"/>
      <c r="E705" s="13"/>
      <c r="F705" s="12"/>
      <c r="G705" s="12"/>
    </row>
    <row r="706" spans="1:9" ht="40.15" customHeight="1">
      <c r="A706" s="322" t="s">
        <v>236</v>
      </c>
      <c r="B706" s="879" t="s">
        <v>235</v>
      </c>
      <c r="C706" s="880"/>
      <c r="D706" s="880"/>
      <c r="E706" s="880"/>
      <c r="F706" s="880"/>
      <c r="G706" s="881"/>
      <c r="H706" s="11">
        <f>SUM(D707:D727)</f>
        <v>42</v>
      </c>
      <c r="I706" s="11">
        <f>COUNT(D707:D727)*2</f>
        <v>42</v>
      </c>
    </row>
    <row r="707" spans="1:9" ht="60">
      <c r="A707" s="43" t="s">
        <v>234</v>
      </c>
      <c r="B707" s="40" t="s">
        <v>233</v>
      </c>
      <c r="C707" s="54" t="s">
        <v>5116</v>
      </c>
      <c r="D707" s="46">
        <v>2</v>
      </c>
      <c r="E707" s="13" t="s">
        <v>106</v>
      </c>
      <c r="F707" s="13"/>
      <c r="G707" s="14"/>
    </row>
    <row r="708" spans="1:9" ht="75">
      <c r="A708" s="43"/>
      <c r="B708" s="40"/>
      <c r="C708" s="54" t="s">
        <v>5117</v>
      </c>
      <c r="D708" s="310">
        <v>2</v>
      </c>
      <c r="E708" s="281"/>
      <c r="F708" s="54" t="s">
        <v>5118</v>
      </c>
      <c r="G708" s="14"/>
    </row>
    <row r="709" spans="1:9" ht="90">
      <c r="A709" s="43"/>
      <c r="B709" s="40"/>
      <c r="C709" s="54" t="s">
        <v>3860</v>
      </c>
      <c r="D709" s="46">
        <v>2</v>
      </c>
      <c r="E709" s="13" t="s">
        <v>106</v>
      </c>
      <c r="F709" s="13"/>
      <c r="G709" s="14"/>
    </row>
    <row r="710" spans="1:9" ht="45">
      <c r="A710" s="43"/>
      <c r="B710" s="40"/>
      <c r="C710" s="54" t="s">
        <v>5119</v>
      </c>
      <c r="D710" s="310">
        <v>2</v>
      </c>
      <c r="E710" s="13"/>
      <c r="F710" s="13"/>
      <c r="G710" s="14"/>
    </row>
    <row r="711" spans="1:9" ht="45">
      <c r="A711" s="43" t="s">
        <v>228</v>
      </c>
      <c r="B711" s="40" t="s">
        <v>227</v>
      </c>
      <c r="C711" s="54" t="s">
        <v>3859</v>
      </c>
      <c r="D711" s="310">
        <v>2</v>
      </c>
      <c r="E711" s="281" t="s">
        <v>106</v>
      </c>
      <c r="F711" s="29" t="s">
        <v>5120</v>
      </c>
      <c r="G711" s="14"/>
    </row>
    <row r="712" spans="1:9" ht="45">
      <c r="A712" s="43"/>
      <c r="B712" s="40"/>
      <c r="C712" s="54" t="s">
        <v>3858</v>
      </c>
      <c r="D712" s="46">
        <v>2</v>
      </c>
      <c r="E712" s="13" t="s">
        <v>106</v>
      </c>
      <c r="F712" s="13"/>
      <c r="G712" s="14"/>
    </row>
    <row r="713" spans="1:9" ht="30">
      <c r="A713" s="43"/>
      <c r="B713" s="40"/>
      <c r="C713" s="54" t="s">
        <v>3857</v>
      </c>
      <c r="D713" s="46">
        <v>2</v>
      </c>
      <c r="E713" s="13" t="s">
        <v>106</v>
      </c>
      <c r="F713" s="13"/>
      <c r="G713" s="14"/>
    </row>
    <row r="714" spans="1:9" ht="60">
      <c r="A714" s="43" t="s">
        <v>2573</v>
      </c>
      <c r="B714" s="40" t="s">
        <v>218</v>
      </c>
      <c r="C714" s="22" t="s">
        <v>3856</v>
      </c>
      <c r="D714" s="700">
        <v>2</v>
      </c>
      <c r="E714" s="45" t="s">
        <v>110</v>
      </c>
      <c r="F714" s="9"/>
      <c r="G714" s="214"/>
    </row>
    <row r="715" spans="1:9" ht="45">
      <c r="A715" s="43"/>
      <c r="B715" s="701"/>
      <c r="C715" s="309" t="s">
        <v>5121</v>
      </c>
      <c r="D715" s="46">
        <v>2</v>
      </c>
      <c r="E715" s="45" t="s">
        <v>110</v>
      </c>
      <c r="F715" s="22" t="s">
        <v>5127</v>
      </c>
      <c r="G715" s="14"/>
    </row>
    <row r="716" spans="1:9" ht="45">
      <c r="A716" s="43"/>
      <c r="B716" s="9"/>
      <c r="C716" s="309" t="s">
        <v>5122</v>
      </c>
      <c r="D716" s="46">
        <v>2</v>
      </c>
      <c r="E716" s="13" t="s">
        <v>49</v>
      </c>
      <c r="F716" s="54" t="s">
        <v>5128</v>
      </c>
      <c r="G716" s="14"/>
    </row>
    <row r="717" spans="1:9" ht="30">
      <c r="A717" s="43"/>
      <c r="B717" s="701"/>
      <c r="C717" s="309" t="s">
        <v>3855</v>
      </c>
      <c r="D717" s="46">
        <v>2</v>
      </c>
      <c r="E717" s="13" t="s">
        <v>156</v>
      </c>
      <c r="F717" s="54"/>
      <c r="G717" s="14"/>
    </row>
    <row r="718" spans="1:9" ht="45">
      <c r="A718" s="43"/>
      <c r="B718" s="701"/>
      <c r="C718" s="309" t="s">
        <v>5123</v>
      </c>
      <c r="D718" s="46">
        <v>2</v>
      </c>
      <c r="E718" s="13" t="s">
        <v>156</v>
      </c>
      <c r="F718" s="54"/>
      <c r="G718" s="14"/>
    </row>
    <row r="719" spans="1:9" ht="30">
      <c r="A719" s="43"/>
      <c r="B719" s="701"/>
      <c r="C719" s="309" t="s">
        <v>3854</v>
      </c>
      <c r="D719" s="46">
        <v>2</v>
      </c>
      <c r="E719" s="13" t="s">
        <v>156</v>
      </c>
      <c r="F719" s="54"/>
      <c r="G719" s="14"/>
    </row>
    <row r="720" spans="1:9" ht="45">
      <c r="A720" s="43"/>
      <c r="B720" s="256"/>
      <c r="C720" s="309" t="s">
        <v>5124</v>
      </c>
      <c r="D720" s="46">
        <v>2</v>
      </c>
      <c r="E720" s="13" t="s">
        <v>156</v>
      </c>
      <c r="F720" s="54"/>
      <c r="G720" s="14"/>
    </row>
    <row r="721" spans="1:9" ht="60">
      <c r="A721" s="43"/>
      <c r="B721" s="34"/>
      <c r="C721" s="113" t="s">
        <v>3853</v>
      </c>
      <c r="D721" s="46">
        <v>2</v>
      </c>
      <c r="E721" s="13" t="s">
        <v>1597</v>
      </c>
      <c r="F721" s="54" t="s">
        <v>5129</v>
      </c>
      <c r="G721" s="14"/>
    </row>
    <row r="722" spans="1:9" ht="150">
      <c r="A722" s="43"/>
      <c r="B722" s="34"/>
      <c r="C722" s="113" t="s">
        <v>3852</v>
      </c>
      <c r="D722" s="46">
        <v>2</v>
      </c>
      <c r="E722" s="13" t="s">
        <v>1597</v>
      </c>
      <c r="F722" s="54" t="s">
        <v>5130</v>
      </c>
      <c r="G722" s="14"/>
    </row>
    <row r="723" spans="1:9" ht="120">
      <c r="A723" s="43"/>
      <c r="B723" s="34"/>
      <c r="C723" s="113" t="s">
        <v>3851</v>
      </c>
      <c r="D723" s="46">
        <v>2</v>
      </c>
      <c r="E723" s="13" t="s">
        <v>1597</v>
      </c>
      <c r="F723" s="54" t="s">
        <v>5131</v>
      </c>
      <c r="G723" s="14"/>
    </row>
    <row r="724" spans="1:9" ht="135">
      <c r="A724" s="43"/>
      <c r="B724" s="34"/>
      <c r="C724" s="309" t="s">
        <v>5125</v>
      </c>
      <c r="D724" s="46">
        <v>2</v>
      </c>
      <c r="E724" s="13" t="s">
        <v>1597</v>
      </c>
      <c r="F724" s="54" t="s">
        <v>5132</v>
      </c>
      <c r="G724" s="14"/>
    </row>
    <row r="725" spans="1:9" ht="165">
      <c r="A725" s="43"/>
      <c r="B725" s="34"/>
      <c r="C725" s="29" t="s">
        <v>5126</v>
      </c>
      <c r="D725" s="36">
        <v>2</v>
      </c>
      <c r="E725" s="25" t="s">
        <v>49</v>
      </c>
      <c r="F725" s="29" t="s">
        <v>5133</v>
      </c>
      <c r="G725" s="14"/>
    </row>
    <row r="726" spans="1:9" ht="45">
      <c r="A726" s="43"/>
      <c r="B726" s="34"/>
      <c r="C726" s="22" t="s">
        <v>3850</v>
      </c>
      <c r="D726" s="36">
        <v>2</v>
      </c>
      <c r="E726" s="25" t="s">
        <v>1597</v>
      </c>
      <c r="F726" s="605"/>
      <c r="G726" s="14"/>
    </row>
    <row r="727" spans="1:9" ht="45">
      <c r="A727" s="43"/>
      <c r="B727" s="256"/>
      <c r="C727" s="22" t="s">
        <v>3849</v>
      </c>
      <c r="D727" s="310">
        <v>2</v>
      </c>
      <c r="E727" s="25" t="s">
        <v>1597</v>
      </c>
      <c r="F727" s="605"/>
      <c r="G727" s="609"/>
    </row>
    <row r="728" spans="1:9" ht="18.75">
      <c r="A728" s="111"/>
      <c r="B728" s="1035" t="s">
        <v>214</v>
      </c>
      <c r="C728" s="951"/>
      <c r="D728" s="951"/>
      <c r="E728" s="951"/>
      <c r="F728" s="951"/>
      <c r="G728" s="951"/>
      <c r="H728" s="11">
        <f>H729+H746+H760+H765+H777+H781+H801+H809+H817+H824</f>
        <v>184</v>
      </c>
      <c r="I728" s="11">
        <f>I729+I746+I760+I765+I777+I781+I801+I809+I817+I824</f>
        <v>184</v>
      </c>
    </row>
    <row r="729" spans="1:9" ht="40.15" customHeight="1">
      <c r="A729" s="322" t="s">
        <v>213</v>
      </c>
      <c r="B729" s="879" t="s">
        <v>212</v>
      </c>
      <c r="C729" s="880"/>
      <c r="D729" s="880"/>
      <c r="E729" s="880"/>
      <c r="F729" s="880"/>
      <c r="G729" s="881"/>
      <c r="H729" s="11">
        <f>SUM(D730:D745)</f>
        <v>30</v>
      </c>
      <c r="I729" s="11">
        <f>COUNT(D730:D745)*2</f>
        <v>30</v>
      </c>
    </row>
    <row r="730" spans="1:9" ht="45">
      <c r="A730" s="27" t="s">
        <v>211</v>
      </c>
      <c r="B730" s="41" t="s">
        <v>210</v>
      </c>
      <c r="C730" s="16" t="s">
        <v>3848</v>
      </c>
      <c r="D730" s="23">
        <v>2</v>
      </c>
      <c r="E730" s="25" t="s">
        <v>106</v>
      </c>
      <c r="F730" s="16" t="s">
        <v>3847</v>
      </c>
      <c r="G730" s="23"/>
    </row>
    <row r="731" spans="1:9" ht="60">
      <c r="A731" s="27" t="s">
        <v>2481</v>
      </c>
      <c r="B731" s="41"/>
      <c r="C731" s="47" t="s">
        <v>3846</v>
      </c>
      <c r="D731" s="60">
        <v>2</v>
      </c>
      <c r="E731" s="25" t="s">
        <v>106</v>
      </c>
      <c r="F731" s="24" t="s">
        <v>3845</v>
      </c>
      <c r="G731" s="23"/>
    </row>
    <row r="732" spans="1:9" ht="30">
      <c r="A732" s="27"/>
      <c r="B732" s="41"/>
      <c r="C732" s="47" t="s">
        <v>3844</v>
      </c>
      <c r="D732" s="60">
        <v>2</v>
      </c>
      <c r="E732" s="25" t="s">
        <v>106</v>
      </c>
      <c r="F732" s="24" t="s">
        <v>3843</v>
      </c>
      <c r="G732" s="23"/>
    </row>
    <row r="733" spans="1:9" ht="45">
      <c r="A733" s="27"/>
      <c r="B733" s="41"/>
      <c r="C733" s="47" t="s">
        <v>3842</v>
      </c>
      <c r="D733" s="60">
        <v>2</v>
      </c>
      <c r="E733" s="25" t="s">
        <v>106</v>
      </c>
      <c r="F733" s="24"/>
      <c r="G733" s="23"/>
    </row>
    <row r="734" spans="1:9" ht="45">
      <c r="A734" s="27" t="s">
        <v>3841</v>
      </c>
      <c r="B734" s="16" t="s">
        <v>207</v>
      </c>
      <c r="C734" s="16" t="s">
        <v>3840</v>
      </c>
      <c r="D734" s="23">
        <v>2</v>
      </c>
      <c r="E734" s="25" t="s">
        <v>106</v>
      </c>
      <c r="F734" s="24"/>
      <c r="G734" s="23"/>
    </row>
    <row r="735" spans="1:9" ht="30">
      <c r="A735" s="27"/>
      <c r="B735" s="16"/>
      <c r="C735" s="16" t="s">
        <v>3839</v>
      </c>
      <c r="D735" s="23">
        <v>2</v>
      </c>
      <c r="E735" s="25" t="s">
        <v>49</v>
      </c>
      <c r="F735" s="24"/>
      <c r="G735" s="23"/>
    </row>
    <row r="736" spans="1:9" ht="45">
      <c r="A736" s="27"/>
      <c r="B736" s="16" t="s">
        <v>3838</v>
      </c>
      <c r="C736" s="16" t="s">
        <v>3837</v>
      </c>
      <c r="D736" s="23">
        <v>2</v>
      </c>
      <c r="E736" s="25" t="s">
        <v>106</v>
      </c>
      <c r="F736" s="16" t="s">
        <v>3832</v>
      </c>
      <c r="G736" s="23"/>
    </row>
    <row r="737" spans="1:9" ht="45">
      <c r="A737" s="27"/>
      <c r="B737" s="16"/>
      <c r="C737" s="16" t="s">
        <v>3836</v>
      </c>
      <c r="D737" s="23">
        <v>2</v>
      </c>
      <c r="E737" s="25" t="s">
        <v>106</v>
      </c>
      <c r="F737" s="16" t="s">
        <v>3832</v>
      </c>
      <c r="G737" s="23"/>
    </row>
    <row r="738" spans="1:9" ht="30">
      <c r="A738" s="27"/>
      <c r="B738" s="16"/>
      <c r="C738" s="16" t="s">
        <v>3835</v>
      </c>
      <c r="D738" s="23">
        <v>2</v>
      </c>
      <c r="E738" s="25" t="s">
        <v>106</v>
      </c>
      <c r="F738" s="16" t="s">
        <v>3832</v>
      </c>
      <c r="G738" s="23"/>
    </row>
    <row r="739" spans="1:9" ht="45">
      <c r="A739" s="27"/>
      <c r="B739" s="16"/>
      <c r="C739" s="16" t="s">
        <v>3834</v>
      </c>
      <c r="D739" s="23">
        <v>2</v>
      </c>
      <c r="E739" s="25" t="s">
        <v>106</v>
      </c>
      <c r="F739" s="16" t="s">
        <v>3832</v>
      </c>
      <c r="G739" s="23"/>
    </row>
    <row r="740" spans="1:9" ht="45">
      <c r="A740" s="27"/>
      <c r="B740" s="16"/>
      <c r="C740" s="16" t="s">
        <v>3833</v>
      </c>
      <c r="D740" s="23">
        <v>2</v>
      </c>
      <c r="E740" s="25" t="s">
        <v>106</v>
      </c>
      <c r="F740" s="16" t="s">
        <v>3832</v>
      </c>
      <c r="G740" s="23"/>
    </row>
    <row r="741" spans="1:9" ht="60" hidden="1">
      <c r="A741" s="39"/>
      <c r="B741" s="16"/>
      <c r="C741" s="16" t="s">
        <v>3831</v>
      </c>
      <c r="D741" s="23"/>
      <c r="E741" s="25" t="s">
        <v>106</v>
      </c>
      <c r="G741" s="23"/>
    </row>
    <row r="742" spans="1:9" ht="60">
      <c r="A742" s="27"/>
      <c r="B742" s="16"/>
      <c r="C742" s="16" t="s">
        <v>3830</v>
      </c>
      <c r="D742" s="23">
        <v>2</v>
      </c>
      <c r="E742" s="25" t="s">
        <v>106</v>
      </c>
      <c r="F742" s="16"/>
      <c r="G742" s="23"/>
    </row>
    <row r="743" spans="1:9" ht="60">
      <c r="A743" s="27"/>
      <c r="B743" s="16"/>
      <c r="C743" s="16" t="s">
        <v>3829</v>
      </c>
      <c r="D743" s="23">
        <v>2</v>
      </c>
      <c r="E743" s="25" t="s">
        <v>106</v>
      </c>
      <c r="F743" s="16" t="s">
        <v>3828</v>
      </c>
      <c r="G743" s="23"/>
    </row>
    <row r="744" spans="1:9" ht="45">
      <c r="A744" s="27"/>
      <c r="B744" s="16"/>
      <c r="C744" s="16" t="s">
        <v>3827</v>
      </c>
      <c r="D744" s="23">
        <v>2</v>
      </c>
      <c r="E744" s="25" t="s">
        <v>106</v>
      </c>
      <c r="F744" s="16"/>
      <c r="G744" s="23"/>
    </row>
    <row r="745" spans="1:9" ht="45">
      <c r="A745" s="27"/>
      <c r="B745" s="16"/>
      <c r="C745" s="16" t="s">
        <v>3826</v>
      </c>
      <c r="D745" s="23">
        <v>2</v>
      </c>
      <c r="E745" s="25" t="s">
        <v>106</v>
      </c>
      <c r="F745" s="16"/>
      <c r="G745" s="23"/>
    </row>
    <row r="746" spans="1:9" ht="40.15" customHeight="1">
      <c r="A746" s="322" t="s">
        <v>206</v>
      </c>
      <c r="B746" s="879" t="s">
        <v>205</v>
      </c>
      <c r="C746" s="880"/>
      <c r="D746" s="880"/>
      <c r="E746" s="880"/>
      <c r="F746" s="880"/>
      <c r="G746" s="881"/>
      <c r="H746" s="11">
        <f>SUM(D747:D759)</f>
        <v>26</v>
      </c>
      <c r="I746" s="11">
        <f>COUNT(D747:D759)*2</f>
        <v>26</v>
      </c>
    </row>
    <row r="747" spans="1:9" ht="45">
      <c r="A747" s="27" t="s">
        <v>3825</v>
      </c>
      <c r="B747" s="34" t="s">
        <v>203</v>
      </c>
      <c r="C747" s="16" t="s">
        <v>3824</v>
      </c>
      <c r="D747" s="23">
        <v>2</v>
      </c>
      <c r="E747" s="25" t="s">
        <v>106</v>
      </c>
      <c r="F747" s="24"/>
      <c r="G747" s="23"/>
    </row>
    <row r="748" spans="1:9" ht="30">
      <c r="A748" s="27" t="s">
        <v>2481</v>
      </c>
      <c r="B748" s="34"/>
      <c r="C748" s="16" t="s">
        <v>3823</v>
      </c>
      <c r="D748" s="23">
        <v>2</v>
      </c>
      <c r="E748" s="25" t="s">
        <v>49</v>
      </c>
      <c r="F748" s="24"/>
      <c r="G748" s="23"/>
    </row>
    <row r="749" spans="1:9" ht="45">
      <c r="A749" s="27"/>
      <c r="B749" s="34"/>
      <c r="C749" s="16" t="s">
        <v>3822</v>
      </c>
      <c r="D749" s="23">
        <v>2</v>
      </c>
      <c r="E749" s="25" t="s">
        <v>49</v>
      </c>
      <c r="F749" s="24"/>
      <c r="G749" s="23"/>
    </row>
    <row r="750" spans="1:9" ht="60">
      <c r="A750" s="27"/>
      <c r="B750" s="34"/>
      <c r="C750" s="16" t="s">
        <v>3821</v>
      </c>
      <c r="D750" s="23">
        <v>2</v>
      </c>
      <c r="E750" s="25" t="s">
        <v>49</v>
      </c>
      <c r="F750" s="24"/>
      <c r="G750" s="23"/>
    </row>
    <row r="751" spans="1:9" ht="45">
      <c r="A751" s="27" t="s">
        <v>3820</v>
      </c>
      <c r="B751" s="34" t="s">
        <v>200</v>
      </c>
      <c r="C751" s="16" t="s">
        <v>3819</v>
      </c>
      <c r="D751" s="23">
        <v>2</v>
      </c>
      <c r="E751" s="25" t="s">
        <v>49</v>
      </c>
      <c r="F751" s="24"/>
      <c r="G751" s="23"/>
    </row>
    <row r="752" spans="1:9" ht="45">
      <c r="A752" s="27"/>
      <c r="B752" s="34"/>
      <c r="C752" s="16" t="s">
        <v>3818</v>
      </c>
      <c r="D752" s="23">
        <v>2</v>
      </c>
      <c r="E752" s="25" t="s">
        <v>49</v>
      </c>
      <c r="F752" s="16" t="s">
        <v>3817</v>
      </c>
      <c r="G752" s="23"/>
    </row>
    <row r="753" spans="1:9" ht="30">
      <c r="A753" s="27"/>
      <c r="B753" s="34"/>
      <c r="C753" s="16" t="s">
        <v>3816</v>
      </c>
      <c r="D753" s="23">
        <v>2</v>
      </c>
      <c r="E753" s="25" t="s">
        <v>49</v>
      </c>
      <c r="F753" s="24"/>
      <c r="G753" s="23"/>
    </row>
    <row r="754" spans="1:9" ht="60">
      <c r="A754" s="27"/>
      <c r="B754" s="34"/>
      <c r="C754" s="16" t="s">
        <v>3815</v>
      </c>
      <c r="D754" s="23">
        <v>2</v>
      </c>
      <c r="E754" s="25" t="s">
        <v>120</v>
      </c>
      <c r="F754" s="24"/>
      <c r="G754" s="23"/>
    </row>
    <row r="755" spans="1:9" ht="45">
      <c r="A755" s="27"/>
      <c r="B755" s="34"/>
      <c r="C755" s="16" t="s">
        <v>3814</v>
      </c>
      <c r="D755" s="23">
        <v>2</v>
      </c>
      <c r="E755" s="25" t="s">
        <v>49</v>
      </c>
      <c r="F755" s="24"/>
      <c r="G755" s="23"/>
    </row>
    <row r="756" spans="1:9" ht="45">
      <c r="A756" s="27"/>
      <c r="B756" s="34"/>
      <c r="C756" s="16" t="s">
        <v>3813</v>
      </c>
      <c r="D756" s="23">
        <v>2</v>
      </c>
      <c r="E756" s="25" t="s">
        <v>49</v>
      </c>
      <c r="F756" s="24"/>
      <c r="G756" s="23"/>
    </row>
    <row r="757" spans="1:9" ht="60">
      <c r="A757" s="27" t="s">
        <v>3812</v>
      </c>
      <c r="B757" s="34" t="s">
        <v>198</v>
      </c>
      <c r="C757" s="16" t="s">
        <v>3811</v>
      </c>
      <c r="D757" s="23">
        <v>2</v>
      </c>
      <c r="E757" s="25" t="s">
        <v>120</v>
      </c>
      <c r="F757" s="24"/>
      <c r="G757" s="23"/>
    </row>
    <row r="758" spans="1:9" ht="45">
      <c r="A758" s="27"/>
      <c r="B758" s="299"/>
      <c r="C758" s="31" t="s">
        <v>3810</v>
      </c>
      <c r="D758" s="101">
        <v>2</v>
      </c>
      <c r="E758" s="25" t="s">
        <v>120</v>
      </c>
      <c r="F758" s="120"/>
      <c r="G758" s="101"/>
    </row>
    <row r="759" spans="1:9" ht="60">
      <c r="A759" s="27"/>
      <c r="B759" s="34"/>
      <c r="C759" s="16" t="s">
        <v>3809</v>
      </c>
      <c r="D759" s="23">
        <v>2</v>
      </c>
      <c r="E759" s="25" t="s">
        <v>120</v>
      </c>
      <c r="F759" s="24"/>
      <c r="G759" s="23"/>
    </row>
    <row r="760" spans="1:9" ht="40.15" customHeight="1">
      <c r="A760" s="322" t="s">
        <v>197</v>
      </c>
      <c r="B760" s="879" t="s">
        <v>196</v>
      </c>
      <c r="C760" s="880"/>
      <c r="D760" s="880"/>
      <c r="E760" s="880"/>
      <c r="F760" s="880"/>
      <c r="G760" s="881"/>
      <c r="H760" s="11">
        <f>SUM(D761:D764)</f>
        <v>8</v>
      </c>
      <c r="I760" s="11">
        <f>COUNT(D761:D764)*2</f>
        <v>8</v>
      </c>
    </row>
    <row r="761" spans="1:9" ht="47.25">
      <c r="A761" s="18" t="s">
        <v>2566</v>
      </c>
      <c r="B761" s="34" t="s">
        <v>194</v>
      </c>
      <c r="C761" s="16" t="s">
        <v>3808</v>
      </c>
      <c r="D761" s="23">
        <v>2</v>
      </c>
      <c r="E761" s="25" t="s">
        <v>106</v>
      </c>
      <c r="F761" s="24"/>
      <c r="G761" s="23"/>
    </row>
    <row r="762" spans="1:9" ht="47.25">
      <c r="A762" s="18" t="s">
        <v>2561</v>
      </c>
      <c r="B762" s="34" t="s">
        <v>190</v>
      </c>
      <c r="C762" s="16" t="s">
        <v>3807</v>
      </c>
      <c r="D762" s="23">
        <v>2</v>
      </c>
      <c r="E762" s="25" t="s">
        <v>106</v>
      </c>
      <c r="F762" s="24"/>
      <c r="G762" s="23"/>
    </row>
    <row r="763" spans="1:9" ht="45">
      <c r="A763" s="18"/>
      <c r="B763" s="34"/>
      <c r="C763" s="16" t="s">
        <v>3806</v>
      </c>
      <c r="D763" s="23">
        <v>2</v>
      </c>
      <c r="E763" s="25" t="s">
        <v>106</v>
      </c>
      <c r="F763" s="24"/>
      <c r="G763" s="23"/>
    </row>
    <row r="764" spans="1:9" ht="60">
      <c r="A764" s="18" t="s">
        <v>2556</v>
      </c>
      <c r="B764" s="37" t="s">
        <v>187</v>
      </c>
      <c r="C764" s="21" t="s">
        <v>3805</v>
      </c>
      <c r="D764" s="23">
        <v>2</v>
      </c>
      <c r="E764" s="25" t="s">
        <v>106</v>
      </c>
      <c r="F764" s="16" t="s">
        <v>3804</v>
      </c>
      <c r="G764" s="23"/>
    </row>
    <row r="765" spans="1:9" ht="40.15" customHeight="1">
      <c r="A765" s="322" t="s">
        <v>184</v>
      </c>
      <c r="B765" s="879" t="s">
        <v>183</v>
      </c>
      <c r="C765" s="880"/>
      <c r="D765" s="880"/>
      <c r="E765" s="880"/>
      <c r="F765" s="880"/>
      <c r="G765" s="881"/>
      <c r="H765" s="11">
        <f>SUM(D766:D775)</f>
        <v>20</v>
      </c>
      <c r="I765" s="11">
        <f>COUNT(D766:D775)*2</f>
        <v>20</v>
      </c>
    </row>
    <row r="766" spans="1:9" ht="31.5">
      <c r="A766" s="18" t="s">
        <v>2554</v>
      </c>
      <c r="B766" s="34" t="s">
        <v>181</v>
      </c>
      <c r="C766" s="44" t="s">
        <v>3803</v>
      </c>
      <c r="D766" s="23">
        <v>2</v>
      </c>
      <c r="E766" s="25" t="s">
        <v>49</v>
      </c>
      <c r="F766" s="24"/>
      <c r="G766" s="23"/>
    </row>
    <row r="767" spans="1:9" ht="45">
      <c r="A767" s="111" t="s">
        <v>2481</v>
      </c>
      <c r="B767" s="34"/>
      <c r="C767" s="16" t="s">
        <v>3802</v>
      </c>
      <c r="D767" s="23">
        <v>2</v>
      </c>
      <c r="E767" s="25" t="s">
        <v>49</v>
      </c>
      <c r="F767" s="24"/>
      <c r="G767" s="23"/>
    </row>
    <row r="768" spans="1:9" ht="63">
      <c r="A768" s="111" t="s">
        <v>2481</v>
      </c>
      <c r="B768" s="34"/>
      <c r="C768" s="217" t="s">
        <v>3801</v>
      </c>
      <c r="D768" s="23">
        <v>2</v>
      </c>
      <c r="E768" s="25" t="s">
        <v>49</v>
      </c>
      <c r="F768" s="24"/>
      <c r="G768" s="23"/>
    </row>
    <row r="769" spans="1:9" ht="47.25">
      <c r="A769" s="18" t="s">
        <v>2553</v>
      </c>
      <c r="B769" s="34" t="s">
        <v>176</v>
      </c>
      <c r="C769" s="34" t="s">
        <v>3800</v>
      </c>
      <c r="D769" s="23">
        <v>2</v>
      </c>
      <c r="E769" s="25" t="s">
        <v>49</v>
      </c>
      <c r="F769" s="24"/>
      <c r="G769" s="23"/>
    </row>
    <row r="770" spans="1:9" ht="47.25">
      <c r="A770" s="18"/>
      <c r="B770" s="34"/>
      <c r="C770" s="34" t="s">
        <v>3799</v>
      </c>
      <c r="D770" s="23">
        <v>2</v>
      </c>
      <c r="E770" s="25" t="s">
        <v>49</v>
      </c>
      <c r="F770" s="24"/>
      <c r="G770" s="23"/>
    </row>
    <row r="771" spans="1:9" ht="47.25">
      <c r="A771" s="18"/>
      <c r="B771" s="34"/>
      <c r="C771" s="34" t="s">
        <v>3798</v>
      </c>
      <c r="D771" s="23">
        <v>2</v>
      </c>
      <c r="E771" s="25" t="s">
        <v>49</v>
      </c>
      <c r="F771" s="24"/>
      <c r="G771" s="23"/>
    </row>
    <row r="772" spans="1:9" ht="47.25">
      <c r="A772" s="18"/>
      <c r="B772" s="34"/>
      <c r="C772" s="34" t="s">
        <v>3797</v>
      </c>
      <c r="D772" s="23">
        <v>2</v>
      </c>
      <c r="E772" s="25" t="s">
        <v>49</v>
      </c>
      <c r="F772" s="24"/>
      <c r="G772" s="23"/>
    </row>
    <row r="773" spans="1:9" ht="63">
      <c r="A773" s="18"/>
      <c r="B773" s="34"/>
      <c r="C773" s="34" t="s">
        <v>3796</v>
      </c>
      <c r="D773" s="23">
        <v>2</v>
      </c>
      <c r="E773" s="25" t="s">
        <v>49</v>
      </c>
      <c r="F773" s="24"/>
      <c r="G773" s="23"/>
    </row>
    <row r="774" spans="1:9" ht="47.25">
      <c r="A774" s="18"/>
      <c r="B774" s="34"/>
      <c r="C774" s="34" t="s">
        <v>3795</v>
      </c>
      <c r="D774" s="23">
        <v>2</v>
      </c>
      <c r="E774" s="25" t="s">
        <v>49</v>
      </c>
      <c r="F774" s="24"/>
      <c r="G774" s="23"/>
    </row>
    <row r="775" spans="1:9" ht="31.5">
      <c r="A775" s="18" t="s">
        <v>2542</v>
      </c>
      <c r="B775" s="34" t="s">
        <v>161</v>
      </c>
      <c r="C775" s="21" t="s">
        <v>3794</v>
      </c>
      <c r="D775" s="23">
        <v>2</v>
      </c>
      <c r="E775" s="25" t="s">
        <v>106</v>
      </c>
      <c r="F775" s="16" t="s">
        <v>3793</v>
      </c>
      <c r="G775" s="23"/>
    </row>
    <row r="776" spans="1:9" ht="31.5" hidden="1">
      <c r="A776" s="20" t="s">
        <v>159</v>
      </c>
      <c r="B776" s="34" t="s">
        <v>158</v>
      </c>
      <c r="C776" s="24"/>
      <c r="D776" s="24"/>
      <c r="E776" s="25"/>
      <c r="F776" s="24"/>
      <c r="G776" s="24"/>
    </row>
    <row r="777" spans="1:9" ht="40.15" customHeight="1">
      <c r="A777" s="322" t="s">
        <v>154</v>
      </c>
      <c r="B777" s="879" t="s">
        <v>153</v>
      </c>
      <c r="C777" s="880"/>
      <c r="D777" s="880"/>
      <c r="E777" s="880"/>
      <c r="F777" s="880"/>
      <c r="G777" s="881"/>
      <c r="H777" s="11">
        <f>SUM(D778:D780)</f>
        <v>6</v>
      </c>
      <c r="I777" s="11">
        <f>COUNT(D778:D780)*2</f>
        <v>6</v>
      </c>
    </row>
    <row r="778" spans="1:9" ht="30">
      <c r="A778" s="18" t="s">
        <v>2538</v>
      </c>
      <c r="B778" s="34" t="s">
        <v>151</v>
      </c>
      <c r="C778" s="21" t="s">
        <v>150</v>
      </c>
      <c r="D778" s="23">
        <v>2</v>
      </c>
      <c r="E778" s="25" t="s">
        <v>106</v>
      </c>
      <c r="F778" s="24"/>
      <c r="G778" s="23"/>
    </row>
    <row r="779" spans="1:9" ht="47.25">
      <c r="A779" s="18" t="s">
        <v>2537</v>
      </c>
      <c r="B779" s="34" t="s">
        <v>148</v>
      </c>
      <c r="C779" s="29" t="s">
        <v>147</v>
      </c>
      <c r="D779" s="23">
        <v>2</v>
      </c>
      <c r="E779" s="25" t="s">
        <v>106</v>
      </c>
      <c r="F779" s="24"/>
      <c r="G779" s="23"/>
    </row>
    <row r="780" spans="1:9" ht="31.5">
      <c r="A780" s="18" t="s">
        <v>2536</v>
      </c>
      <c r="B780" s="34" t="s">
        <v>145</v>
      </c>
      <c r="C780" s="22" t="s">
        <v>144</v>
      </c>
      <c r="D780" s="23">
        <v>2</v>
      </c>
      <c r="E780" s="25" t="s">
        <v>106</v>
      </c>
      <c r="F780" s="24"/>
      <c r="G780" s="23"/>
    </row>
    <row r="781" spans="1:9" ht="40.15" customHeight="1">
      <c r="A781" s="322" t="s">
        <v>143</v>
      </c>
      <c r="B781" s="737" t="s">
        <v>142</v>
      </c>
      <c r="C781" s="738"/>
      <c r="D781" s="738"/>
      <c r="E781" s="738"/>
      <c r="F781" s="738"/>
      <c r="G781" s="739"/>
      <c r="H781" s="11">
        <f>SUM(D782:D800)</f>
        <v>36</v>
      </c>
      <c r="I781" s="11">
        <f>COUNT(D782:D800)*2</f>
        <v>36</v>
      </c>
    </row>
    <row r="782" spans="1:9" ht="31.5">
      <c r="A782" s="18" t="s">
        <v>2534</v>
      </c>
      <c r="B782" s="28" t="s">
        <v>140</v>
      </c>
      <c r="C782" s="16" t="s">
        <v>3792</v>
      </c>
      <c r="D782" s="23">
        <v>2</v>
      </c>
      <c r="E782" s="25" t="s">
        <v>120</v>
      </c>
      <c r="F782" s="24"/>
      <c r="G782" s="23"/>
    </row>
    <row r="783" spans="1:9" ht="30">
      <c r="A783" s="18"/>
      <c r="B783" s="28"/>
      <c r="C783" s="16" t="s">
        <v>3791</v>
      </c>
      <c r="D783" s="23">
        <v>2</v>
      </c>
      <c r="E783" s="25" t="s">
        <v>120</v>
      </c>
      <c r="F783" s="24"/>
      <c r="G783" s="23"/>
    </row>
    <row r="784" spans="1:9" ht="30">
      <c r="A784" s="18"/>
      <c r="B784" s="28"/>
      <c r="C784" s="16" t="s">
        <v>3790</v>
      </c>
      <c r="D784" s="23">
        <v>2</v>
      </c>
      <c r="E784" s="25" t="s">
        <v>120</v>
      </c>
      <c r="F784" s="24"/>
      <c r="G784" s="23"/>
    </row>
    <row r="785" spans="1:7" ht="30">
      <c r="A785" s="18"/>
      <c r="B785" s="28"/>
      <c r="C785" s="16" t="s">
        <v>3789</v>
      </c>
      <c r="D785" s="23">
        <v>2</v>
      </c>
      <c r="E785" s="25" t="s">
        <v>120</v>
      </c>
      <c r="F785" s="24"/>
      <c r="G785" s="23"/>
    </row>
    <row r="786" spans="1:7" ht="60">
      <c r="A786" s="18"/>
      <c r="B786" s="28"/>
      <c r="C786" s="16" t="s">
        <v>3788</v>
      </c>
      <c r="D786" s="23">
        <v>2</v>
      </c>
      <c r="E786" s="25" t="s">
        <v>120</v>
      </c>
      <c r="F786" s="24"/>
      <c r="G786" s="23"/>
    </row>
    <row r="787" spans="1:7" ht="30">
      <c r="A787" s="18"/>
      <c r="B787" s="28"/>
      <c r="C787" s="16" t="s">
        <v>3787</v>
      </c>
      <c r="D787" s="23">
        <v>2</v>
      </c>
      <c r="E787" s="25" t="s">
        <v>120</v>
      </c>
      <c r="F787" s="24"/>
      <c r="G787" s="23"/>
    </row>
    <row r="788" spans="1:7" ht="45">
      <c r="A788" s="18"/>
      <c r="B788" s="28"/>
      <c r="C788" s="16" t="s">
        <v>3786</v>
      </c>
      <c r="D788" s="23">
        <v>2</v>
      </c>
      <c r="E788" s="25" t="s">
        <v>120</v>
      </c>
      <c r="F788" s="24"/>
      <c r="G788" s="23"/>
    </row>
    <row r="789" spans="1:7" ht="45">
      <c r="A789" s="18" t="s">
        <v>2533</v>
      </c>
      <c r="B789" s="28" t="s">
        <v>137</v>
      </c>
      <c r="C789" s="16" t="s">
        <v>3785</v>
      </c>
      <c r="D789" s="23">
        <v>2</v>
      </c>
      <c r="E789" s="25" t="s">
        <v>120</v>
      </c>
      <c r="F789" s="24"/>
      <c r="G789" s="23"/>
    </row>
    <row r="790" spans="1:7" ht="45">
      <c r="A790" s="18"/>
      <c r="B790" s="28"/>
      <c r="C790" s="16" t="s">
        <v>3784</v>
      </c>
      <c r="D790" s="23">
        <v>2</v>
      </c>
      <c r="E790" s="25" t="s">
        <v>120</v>
      </c>
      <c r="F790" s="24"/>
      <c r="G790" s="23"/>
    </row>
    <row r="791" spans="1:7" ht="30">
      <c r="A791" s="18"/>
      <c r="B791" s="28"/>
      <c r="C791" s="21" t="s">
        <v>3783</v>
      </c>
      <c r="D791" s="23">
        <v>2</v>
      </c>
      <c r="E791" s="25" t="s">
        <v>120</v>
      </c>
      <c r="F791" s="16"/>
      <c r="G791" s="23"/>
    </row>
    <row r="792" spans="1:7" ht="30">
      <c r="A792" s="18"/>
      <c r="B792" s="28"/>
      <c r="C792" s="21" t="s">
        <v>3782</v>
      </c>
      <c r="D792" s="23">
        <v>2</v>
      </c>
      <c r="E792" s="25" t="s">
        <v>120</v>
      </c>
      <c r="F792" s="24"/>
      <c r="G792" s="23"/>
    </row>
    <row r="793" spans="1:7" ht="45">
      <c r="A793" s="18"/>
      <c r="B793" s="28"/>
      <c r="C793" s="21" t="s">
        <v>3780</v>
      </c>
      <c r="D793" s="23">
        <v>2</v>
      </c>
      <c r="E793" s="25" t="s">
        <v>120</v>
      </c>
      <c r="F793" s="24"/>
      <c r="G793" s="23"/>
    </row>
    <row r="794" spans="1:7" ht="45">
      <c r="A794" s="18"/>
      <c r="B794" s="28"/>
      <c r="C794" s="16" t="s">
        <v>3779</v>
      </c>
      <c r="D794" s="23">
        <v>2</v>
      </c>
      <c r="E794" s="25" t="s">
        <v>120</v>
      </c>
      <c r="F794" s="16" t="s">
        <v>3781</v>
      </c>
      <c r="G794" s="23"/>
    </row>
    <row r="795" spans="1:7" ht="45">
      <c r="A795" s="18"/>
      <c r="B795" s="28"/>
      <c r="C795" s="16" t="s">
        <v>3778</v>
      </c>
      <c r="D795" s="23">
        <v>2</v>
      </c>
      <c r="E795" s="25" t="s">
        <v>120</v>
      </c>
      <c r="F795" s="24"/>
      <c r="G795" s="23"/>
    </row>
    <row r="796" spans="1:7" ht="30">
      <c r="A796" s="18" t="s">
        <v>2481</v>
      </c>
      <c r="B796" s="28"/>
      <c r="C796" s="16" t="s">
        <v>3777</v>
      </c>
      <c r="D796" s="23">
        <v>2</v>
      </c>
      <c r="E796" s="25" t="s">
        <v>120</v>
      </c>
      <c r="F796" s="24"/>
      <c r="G796" s="23"/>
    </row>
    <row r="797" spans="1:7" ht="45">
      <c r="A797" s="18"/>
      <c r="B797" s="28"/>
      <c r="C797" s="16" t="s">
        <v>3776</v>
      </c>
      <c r="D797" s="23">
        <v>2</v>
      </c>
      <c r="E797" s="25" t="s">
        <v>120</v>
      </c>
      <c r="F797" s="24"/>
      <c r="G797" s="23"/>
    </row>
    <row r="798" spans="1:7" ht="47.25" hidden="1">
      <c r="A798" s="20" t="s">
        <v>2531</v>
      </c>
      <c r="B798" s="32" t="s">
        <v>133</v>
      </c>
      <c r="C798" s="16"/>
      <c r="D798" s="24"/>
      <c r="E798" s="25"/>
      <c r="F798" s="24"/>
      <c r="G798" s="24"/>
    </row>
    <row r="799" spans="1:7" ht="47.25">
      <c r="A799" s="18" t="s">
        <v>2530</v>
      </c>
      <c r="B799" s="28" t="s">
        <v>130</v>
      </c>
      <c r="C799" s="21" t="s">
        <v>3775</v>
      </c>
      <c r="D799" s="23">
        <v>2</v>
      </c>
      <c r="E799" s="25" t="s">
        <v>120</v>
      </c>
      <c r="F799" s="24"/>
      <c r="G799" s="23"/>
    </row>
    <row r="800" spans="1:7" ht="60">
      <c r="A800" s="18" t="s">
        <v>2529</v>
      </c>
      <c r="B800" s="28" t="s">
        <v>127</v>
      </c>
      <c r="C800" s="21" t="s">
        <v>3774</v>
      </c>
      <c r="D800" s="23">
        <v>2</v>
      </c>
      <c r="E800" s="25" t="s">
        <v>120</v>
      </c>
      <c r="F800" s="24"/>
      <c r="G800" s="23"/>
    </row>
    <row r="801" spans="1:9" ht="40.15" customHeight="1">
      <c r="A801" s="322" t="s">
        <v>125</v>
      </c>
      <c r="B801" s="704" t="s">
        <v>5134</v>
      </c>
      <c r="C801" s="705"/>
      <c r="D801" s="738"/>
      <c r="E801" s="705"/>
      <c r="F801" s="705"/>
      <c r="G801" s="1015"/>
      <c r="H801" s="11">
        <f>SUM(D802:D808)</f>
        <v>14</v>
      </c>
      <c r="I801" s="11">
        <f>COUNT(D802:D808)*2</f>
        <v>14</v>
      </c>
    </row>
    <row r="802" spans="1:9" ht="240">
      <c r="A802" s="18" t="s">
        <v>3773</v>
      </c>
      <c r="B802" s="29" t="s">
        <v>5135</v>
      </c>
      <c r="C802" s="29" t="s">
        <v>5136</v>
      </c>
      <c r="D802" s="674">
        <v>2</v>
      </c>
      <c r="E802" s="25" t="s">
        <v>106</v>
      </c>
      <c r="F802" s="663" t="s">
        <v>5137</v>
      </c>
      <c r="G802" s="23"/>
    </row>
    <row r="803" spans="1:9" ht="105">
      <c r="A803" s="18" t="s">
        <v>2527</v>
      </c>
      <c r="B803" s="29" t="s">
        <v>5138</v>
      </c>
      <c r="C803" s="29" t="s">
        <v>5139</v>
      </c>
      <c r="D803" s="674">
        <v>2</v>
      </c>
      <c r="E803" s="25" t="s">
        <v>106</v>
      </c>
      <c r="F803" s="663" t="s">
        <v>5140</v>
      </c>
      <c r="G803" s="23"/>
    </row>
    <row r="804" spans="1:9" ht="165">
      <c r="A804" s="18" t="s">
        <v>2526</v>
      </c>
      <c r="B804" s="29" t="s">
        <v>5141</v>
      </c>
      <c r="C804" s="29" t="s">
        <v>5142</v>
      </c>
      <c r="D804" s="674">
        <v>2</v>
      </c>
      <c r="E804" s="25" t="s">
        <v>106</v>
      </c>
      <c r="F804" s="663" t="s">
        <v>5143</v>
      </c>
      <c r="G804" s="23"/>
    </row>
    <row r="805" spans="1:9" ht="165">
      <c r="A805" s="18" t="s">
        <v>3772</v>
      </c>
      <c r="B805" s="29" t="s">
        <v>5144</v>
      </c>
      <c r="C805" s="29" t="s">
        <v>5145</v>
      </c>
      <c r="D805" s="674">
        <v>2</v>
      </c>
      <c r="E805" s="25" t="s">
        <v>106</v>
      </c>
      <c r="F805" s="663" t="s">
        <v>5146</v>
      </c>
      <c r="G805" s="23"/>
    </row>
    <row r="806" spans="1:9" ht="120">
      <c r="A806" s="298" t="s">
        <v>5147</v>
      </c>
      <c r="B806" s="29" t="s">
        <v>5148</v>
      </c>
      <c r="C806" s="29" t="s">
        <v>5149</v>
      </c>
      <c r="D806" s="674">
        <v>2</v>
      </c>
      <c r="E806" s="25" t="s">
        <v>106</v>
      </c>
      <c r="F806" s="663" t="s">
        <v>5150</v>
      </c>
      <c r="G806" s="128"/>
    </row>
    <row r="807" spans="1:9" ht="150">
      <c r="A807" s="298" t="s">
        <v>5151</v>
      </c>
      <c r="B807" s="29" t="s">
        <v>5152</v>
      </c>
      <c r="C807" s="29" t="s">
        <v>5153</v>
      </c>
      <c r="D807" s="674">
        <v>2</v>
      </c>
      <c r="E807" s="25" t="s">
        <v>106</v>
      </c>
      <c r="F807" s="663" t="s">
        <v>5154</v>
      </c>
      <c r="G807" s="128"/>
    </row>
    <row r="808" spans="1:9" ht="195">
      <c r="A808" s="298" t="s">
        <v>5155</v>
      </c>
      <c r="B808" s="29" t="s">
        <v>5156</v>
      </c>
      <c r="C808" s="29" t="s">
        <v>5157</v>
      </c>
      <c r="D808" s="674">
        <v>2</v>
      </c>
      <c r="E808" s="25" t="s">
        <v>106</v>
      </c>
      <c r="F808" s="663" t="s">
        <v>5158</v>
      </c>
      <c r="G808" s="128"/>
    </row>
    <row r="809" spans="1:9" ht="40.15" customHeight="1">
      <c r="A809" s="322" t="s">
        <v>116</v>
      </c>
      <c r="B809" s="879" t="s">
        <v>115</v>
      </c>
      <c r="C809" s="880"/>
      <c r="D809" s="880"/>
      <c r="E809" s="880"/>
      <c r="F809" s="880"/>
      <c r="G809" s="881"/>
      <c r="H809" s="11">
        <f>SUM(D810:D816)</f>
        <v>14</v>
      </c>
      <c r="I809" s="11">
        <f>COUNT(D810:D816)*2</f>
        <v>14</v>
      </c>
    </row>
    <row r="810" spans="1:9" ht="31.5">
      <c r="A810" s="18" t="s">
        <v>2524</v>
      </c>
      <c r="B810" s="26" t="s">
        <v>113</v>
      </c>
      <c r="C810" s="24" t="s">
        <v>112</v>
      </c>
      <c r="D810" s="23">
        <v>2</v>
      </c>
      <c r="E810" s="25" t="s">
        <v>106</v>
      </c>
      <c r="F810" s="24"/>
      <c r="G810" s="23"/>
    </row>
    <row r="811" spans="1:9" ht="15.75">
      <c r="A811" s="111" t="s">
        <v>2481</v>
      </c>
      <c r="B811" s="26"/>
      <c r="C811" s="24" t="s">
        <v>111</v>
      </c>
      <c r="D811" s="23">
        <v>2</v>
      </c>
      <c r="E811" s="25" t="s">
        <v>110</v>
      </c>
      <c r="F811" s="24"/>
      <c r="G811" s="23"/>
    </row>
    <row r="812" spans="1:9">
      <c r="A812" s="111" t="s">
        <v>2481</v>
      </c>
      <c r="B812" s="24"/>
      <c r="C812" s="24" t="s">
        <v>1443</v>
      </c>
      <c r="D812" s="23">
        <v>2</v>
      </c>
      <c r="E812" s="25" t="s">
        <v>110</v>
      </c>
      <c r="F812" s="24"/>
      <c r="G812" s="23"/>
    </row>
    <row r="813" spans="1:9">
      <c r="A813" s="111" t="s">
        <v>2481</v>
      </c>
      <c r="B813" s="24"/>
      <c r="C813" s="24" t="s">
        <v>109</v>
      </c>
      <c r="D813" s="23">
        <v>2</v>
      </c>
      <c r="E813" s="25" t="s">
        <v>106</v>
      </c>
      <c r="F813" s="24"/>
      <c r="G813" s="23"/>
    </row>
    <row r="814" spans="1:9" ht="31.5">
      <c r="A814" s="18" t="s">
        <v>2523</v>
      </c>
      <c r="B814" s="26" t="s">
        <v>107</v>
      </c>
      <c r="C814" s="24" t="s">
        <v>5159</v>
      </c>
      <c r="D814" s="23">
        <v>2</v>
      </c>
      <c r="E814" s="110" t="s">
        <v>106</v>
      </c>
      <c r="F814" s="24"/>
      <c r="G814" s="23"/>
    </row>
    <row r="815" spans="1:9">
      <c r="A815" s="111" t="s">
        <v>2481</v>
      </c>
      <c r="B815" s="24"/>
      <c r="C815" s="24" t="s">
        <v>3771</v>
      </c>
      <c r="D815" s="23">
        <v>2</v>
      </c>
      <c r="E815" s="110" t="s">
        <v>106</v>
      </c>
      <c r="F815" s="24"/>
      <c r="G815" s="23"/>
    </row>
    <row r="816" spans="1:9" ht="30">
      <c r="A816" s="111" t="s">
        <v>2481</v>
      </c>
      <c r="B816" s="24"/>
      <c r="C816" s="16" t="s">
        <v>3770</v>
      </c>
      <c r="D816" s="23">
        <v>2</v>
      </c>
      <c r="E816" s="110" t="s">
        <v>106</v>
      </c>
      <c r="F816" s="24"/>
      <c r="G816" s="23"/>
    </row>
    <row r="817" spans="1:9" ht="18.75">
      <c r="A817" s="482" t="s">
        <v>5160</v>
      </c>
      <c r="B817" s="879" t="s">
        <v>5161</v>
      </c>
      <c r="C817" s="880"/>
      <c r="D817" s="880"/>
      <c r="E817" s="880"/>
      <c r="F817" s="880"/>
      <c r="G817" s="1037"/>
      <c r="H817" s="11">
        <f>SUM(D818:D823)</f>
        <v>12</v>
      </c>
      <c r="I817" s="11">
        <f>COUNT(D818:D823)*2</f>
        <v>12</v>
      </c>
    </row>
    <row r="818" spans="1:9" ht="150">
      <c r="A818" s="610" t="s">
        <v>5162</v>
      </c>
      <c r="B818" s="29" t="s">
        <v>5163</v>
      </c>
      <c r="C818" s="29" t="s">
        <v>5164</v>
      </c>
      <c r="D818" s="702">
        <v>2</v>
      </c>
      <c r="E818" s="25" t="s">
        <v>106</v>
      </c>
      <c r="F818" s="29" t="s">
        <v>5165</v>
      </c>
      <c r="G818" s="703"/>
    </row>
    <row r="819" spans="1:9" ht="180">
      <c r="A819" s="610" t="s">
        <v>5166</v>
      </c>
      <c r="B819" s="29" t="s">
        <v>5167</v>
      </c>
      <c r="C819" s="29" t="s">
        <v>5168</v>
      </c>
      <c r="D819" s="702">
        <v>2</v>
      </c>
      <c r="E819" s="25" t="s">
        <v>106</v>
      </c>
      <c r="F819" s="29" t="s">
        <v>5169</v>
      </c>
      <c r="G819" s="703"/>
    </row>
    <row r="820" spans="1:9" ht="90">
      <c r="A820" s="610" t="s">
        <v>5170</v>
      </c>
      <c r="B820" s="29" t="s">
        <v>5171</v>
      </c>
      <c r="C820" s="29" t="s">
        <v>5172</v>
      </c>
      <c r="D820" s="702">
        <v>2</v>
      </c>
      <c r="E820" s="25" t="s">
        <v>106</v>
      </c>
      <c r="F820" s="29" t="s">
        <v>5173</v>
      </c>
      <c r="G820" s="703"/>
    </row>
    <row r="821" spans="1:9" ht="150">
      <c r="A821" s="610" t="s">
        <v>5174</v>
      </c>
      <c r="B821" s="29" t="s">
        <v>5175</v>
      </c>
      <c r="C821" s="29" t="s">
        <v>5176</v>
      </c>
      <c r="D821" s="702">
        <v>2</v>
      </c>
      <c r="E821" s="25" t="s">
        <v>106</v>
      </c>
      <c r="F821" s="29" t="s">
        <v>5177</v>
      </c>
      <c r="G821" s="703"/>
    </row>
    <row r="822" spans="1:9" ht="120">
      <c r="A822" s="610" t="s">
        <v>5178</v>
      </c>
      <c r="B822" s="29" t="s">
        <v>5179</v>
      </c>
      <c r="C822" s="29" t="s">
        <v>5180</v>
      </c>
      <c r="D822" s="702">
        <v>2</v>
      </c>
      <c r="E822" s="25" t="s">
        <v>106</v>
      </c>
      <c r="F822" s="29" t="s">
        <v>5181</v>
      </c>
      <c r="G822" s="703"/>
    </row>
    <row r="823" spans="1:9" ht="90">
      <c r="A823" s="610" t="s">
        <v>5182</v>
      </c>
      <c r="B823" s="29" t="s">
        <v>5183</v>
      </c>
      <c r="C823" s="29" t="s">
        <v>5184</v>
      </c>
      <c r="D823" s="702">
        <v>2</v>
      </c>
      <c r="E823" s="25" t="s">
        <v>106</v>
      </c>
      <c r="F823" s="29" t="s">
        <v>5185</v>
      </c>
      <c r="G823" s="703"/>
    </row>
    <row r="824" spans="1:9" ht="15.75">
      <c r="A824" s="482" t="s">
        <v>5186</v>
      </c>
      <c r="B824" s="761" t="s">
        <v>5187</v>
      </c>
      <c r="C824" s="762"/>
      <c r="D824" s="762"/>
      <c r="E824" s="762"/>
      <c r="F824" s="762"/>
      <c r="G824" s="1038"/>
      <c r="H824" s="11">
        <f>SUM(D825:D834)</f>
        <v>18</v>
      </c>
      <c r="I824" s="11">
        <f>COUNT(D825:D834)*2</f>
        <v>18</v>
      </c>
    </row>
    <row r="825" spans="1:9" ht="105">
      <c r="A825" s="482" t="s">
        <v>5188</v>
      </c>
      <c r="B825" s="29" t="s">
        <v>5189</v>
      </c>
      <c r="C825" s="29" t="s">
        <v>5190</v>
      </c>
      <c r="D825" s="674">
        <v>2</v>
      </c>
      <c r="E825" s="25" t="s">
        <v>106</v>
      </c>
      <c r="F825" s="663" t="s">
        <v>5191</v>
      </c>
      <c r="G825" s="632"/>
    </row>
    <row r="826" spans="1:9" ht="255">
      <c r="A826" s="482" t="s">
        <v>5192</v>
      </c>
      <c r="B826" s="29" t="s">
        <v>5193</v>
      </c>
      <c r="C826" s="29" t="s">
        <v>5194</v>
      </c>
      <c r="D826" s="674">
        <v>2</v>
      </c>
      <c r="E826" s="25" t="s">
        <v>106</v>
      </c>
      <c r="F826" s="663" t="s">
        <v>5195</v>
      </c>
      <c r="G826" s="632"/>
    </row>
    <row r="827" spans="1:9" ht="165">
      <c r="A827" s="482" t="s">
        <v>5196</v>
      </c>
      <c r="B827" s="29" t="s">
        <v>5197</v>
      </c>
      <c r="C827" s="29" t="s">
        <v>5198</v>
      </c>
      <c r="D827" s="674">
        <v>2</v>
      </c>
      <c r="E827" s="25" t="s">
        <v>106</v>
      </c>
      <c r="F827" s="663" t="s">
        <v>5199</v>
      </c>
      <c r="G827" s="632"/>
    </row>
    <row r="828" spans="1:9" ht="105">
      <c r="A828" s="482" t="s">
        <v>5200</v>
      </c>
      <c r="B828" s="29" t="s">
        <v>5201</v>
      </c>
      <c r="C828" s="29" t="s">
        <v>5202</v>
      </c>
      <c r="D828" s="674">
        <v>2</v>
      </c>
      <c r="E828" s="25" t="s">
        <v>106</v>
      </c>
      <c r="F828" s="663" t="s">
        <v>5203</v>
      </c>
      <c r="G828" s="632"/>
    </row>
    <row r="829" spans="1:9" ht="90">
      <c r="A829" s="482" t="s">
        <v>5204</v>
      </c>
      <c r="B829" s="29" t="s">
        <v>5205</v>
      </c>
      <c r="C829" s="29" t="s">
        <v>5206</v>
      </c>
      <c r="D829" s="674">
        <v>2</v>
      </c>
      <c r="E829" s="25" t="s">
        <v>106</v>
      </c>
      <c r="F829" s="663" t="s">
        <v>5207</v>
      </c>
      <c r="G829" s="632"/>
    </row>
    <row r="830" spans="1:9" ht="120" hidden="1">
      <c r="A830" s="611" t="s">
        <v>5208</v>
      </c>
      <c r="B830" s="21" t="s">
        <v>5209</v>
      </c>
      <c r="C830" s="21" t="s">
        <v>5210</v>
      </c>
      <c r="D830" s="170"/>
      <c r="E830" s="24" t="s">
        <v>106</v>
      </c>
      <c r="F830" s="612" t="s">
        <v>5211</v>
      </c>
      <c r="G830" s="23"/>
    </row>
    <row r="831" spans="1:9" ht="75">
      <c r="A831" s="482" t="s">
        <v>5212</v>
      </c>
      <c r="B831" s="29" t="s">
        <v>5213</v>
      </c>
      <c r="C831" s="29" t="s">
        <v>5214</v>
      </c>
      <c r="D831" s="674">
        <v>2</v>
      </c>
      <c r="E831" s="25" t="s">
        <v>106</v>
      </c>
      <c r="F831" s="663" t="s">
        <v>5215</v>
      </c>
      <c r="G831" s="632"/>
    </row>
    <row r="832" spans="1:9" ht="165">
      <c r="A832" s="482" t="s">
        <v>5216</v>
      </c>
      <c r="B832" s="29" t="s">
        <v>5217</v>
      </c>
      <c r="C832" s="29" t="s">
        <v>5218</v>
      </c>
      <c r="D832" s="674">
        <v>2</v>
      </c>
      <c r="E832" s="25" t="s">
        <v>106</v>
      </c>
      <c r="F832" s="663" t="s">
        <v>5219</v>
      </c>
      <c r="G832" s="632"/>
    </row>
    <row r="833" spans="1:9" ht="60">
      <c r="A833" s="482" t="s">
        <v>5220</v>
      </c>
      <c r="B833" s="29" t="s">
        <v>5221</v>
      </c>
      <c r="C833" s="29" t="s">
        <v>5222</v>
      </c>
      <c r="D833" s="674">
        <v>2</v>
      </c>
      <c r="E833" s="25" t="s">
        <v>106</v>
      </c>
      <c r="F833" s="663" t="s">
        <v>5223</v>
      </c>
      <c r="G833" s="632"/>
    </row>
    <row r="834" spans="1:9" ht="180">
      <c r="A834" s="482" t="s">
        <v>5224</v>
      </c>
      <c r="B834" s="29" t="s">
        <v>5225</v>
      </c>
      <c r="C834" s="29" t="s">
        <v>5226</v>
      </c>
      <c r="D834" s="674">
        <v>2</v>
      </c>
      <c r="E834" s="25" t="s">
        <v>106</v>
      </c>
      <c r="F834" s="663" t="s">
        <v>5227</v>
      </c>
      <c r="G834" s="632"/>
    </row>
    <row r="835" spans="1:9" ht="18.75">
      <c r="A835" s="111"/>
      <c r="B835" s="1035" t="s">
        <v>105</v>
      </c>
      <c r="C835" s="951"/>
      <c r="D835" s="951"/>
      <c r="E835" s="951"/>
      <c r="F835" s="951"/>
      <c r="G835" s="951"/>
      <c r="H835" s="11">
        <f>H836+H848+H854+H861</f>
        <v>38</v>
      </c>
      <c r="I835" s="11">
        <f>I836+I848+I854+I861</f>
        <v>38</v>
      </c>
    </row>
    <row r="836" spans="1:9" ht="40.15" customHeight="1">
      <c r="A836" s="320" t="s">
        <v>104</v>
      </c>
      <c r="B836" s="879" t="s">
        <v>103</v>
      </c>
      <c r="C836" s="880"/>
      <c r="D836" s="880"/>
      <c r="E836" s="880"/>
      <c r="F836" s="880"/>
      <c r="G836" s="881"/>
      <c r="H836" s="11">
        <f>SUM(D837:D847)</f>
        <v>16</v>
      </c>
      <c r="I836" s="11">
        <f>COUNT(D837:D847)*2</f>
        <v>16</v>
      </c>
    </row>
    <row r="837" spans="1:9" ht="30">
      <c r="A837" s="18" t="s">
        <v>2521</v>
      </c>
      <c r="B837" s="16" t="s">
        <v>101</v>
      </c>
      <c r="C837" s="16" t="s">
        <v>1788</v>
      </c>
      <c r="D837" s="15">
        <v>2</v>
      </c>
      <c r="E837" s="13" t="s">
        <v>49</v>
      </c>
      <c r="F837" s="12"/>
      <c r="G837" s="14"/>
    </row>
    <row r="838" spans="1:9" ht="30">
      <c r="A838" s="18" t="s">
        <v>2481</v>
      </c>
      <c r="B838" s="16"/>
      <c r="C838" s="22" t="s">
        <v>3769</v>
      </c>
      <c r="D838" s="223">
        <v>2</v>
      </c>
      <c r="E838" s="13" t="s">
        <v>49</v>
      </c>
      <c r="F838" s="12"/>
      <c r="G838" s="14"/>
    </row>
    <row r="839" spans="1:9">
      <c r="A839" s="18" t="s">
        <v>2481</v>
      </c>
      <c r="B839" s="16"/>
      <c r="C839" s="22" t="s">
        <v>3768</v>
      </c>
      <c r="D839" s="15">
        <v>2</v>
      </c>
      <c r="E839" s="13" t="s">
        <v>49</v>
      </c>
      <c r="F839" s="12"/>
      <c r="G839" s="14"/>
    </row>
    <row r="840" spans="1:9" ht="30">
      <c r="A840" s="18" t="s">
        <v>2481</v>
      </c>
      <c r="B840" s="16"/>
      <c r="C840" s="22" t="s">
        <v>3767</v>
      </c>
      <c r="D840" s="15">
        <v>2</v>
      </c>
      <c r="E840" s="13" t="s">
        <v>49</v>
      </c>
      <c r="F840" s="12"/>
      <c r="G840" s="14"/>
    </row>
    <row r="841" spans="1:9" ht="30">
      <c r="A841" s="18" t="s">
        <v>2481</v>
      </c>
      <c r="B841" s="16"/>
      <c r="C841" s="22" t="s">
        <v>3766</v>
      </c>
      <c r="D841" s="15">
        <v>2</v>
      </c>
      <c r="E841" s="13" t="s">
        <v>49</v>
      </c>
      <c r="F841" s="12"/>
      <c r="G841" s="14"/>
    </row>
    <row r="842" spans="1:9" ht="30" hidden="1">
      <c r="A842" s="20" t="s">
        <v>2481</v>
      </c>
      <c r="B842" s="16"/>
      <c r="C842" s="22" t="s">
        <v>3755</v>
      </c>
      <c r="D842" s="15"/>
      <c r="E842" s="13" t="s">
        <v>49</v>
      </c>
      <c r="F842" s="12"/>
      <c r="G842" s="14"/>
    </row>
    <row r="843" spans="1:9" ht="30" hidden="1">
      <c r="A843" s="20" t="s">
        <v>2481</v>
      </c>
      <c r="B843" s="16"/>
      <c r="C843" s="22" t="s">
        <v>3754</v>
      </c>
      <c r="D843" s="15"/>
      <c r="E843" s="13" t="s">
        <v>49</v>
      </c>
      <c r="F843" s="12"/>
      <c r="G843" s="14"/>
    </row>
    <row r="844" spans="1:9">
      <c r="A844" s="18" t="s">
        <v>2481</v>
      </c>
      <c r="B844" s="16"/>
      <c r="C844" s="22" t="s">
        <v>3765</v>
      </c>
      <c r="D844" s="15">
        <v>2</v>
      </c>
      <c r="E844" s="13" t="s">
        <v>49</v>
      </c>
      <c r="F844" s="12"/>
      <c r="G844" s="14"/>
    </row>
    <row r="845" spans="1:9" ht="30">
      <c r="A845" s="18" t="s">
        <v>2481</v>
      </c>
      <c r="B845" s="16"/>
      <c r="C845" s="22" t="s">
        <v>3764</v>
      </c>
      <c r="D845" s="15">
        <v>2</v>
      </c>
      <c r="E845" s="13" t="s">
        <v>49</v>
      </c>
      <c r="F845" s="12"/>
      <c r="G845" s="14"/>
    </row>
    <row r="846" spans="1:9" ht="30">
      <c r="A846" s="18" t="s">
        <v>2510</v>
      </c>
      <c r="B846" s="16" t="s">
        <v>93</v>
      </c>
      <c r="C846" s="21" t="s">
        <v>3763</v>
      </c>
      <c r="D846" s="15">
        <v>2</v>
      </c>
      <c r="E846" s="13" t="s">
        <v>49</v>
      </c>
      <c r="F846" s="12"/>
      <c r="G846" s="14"/>
    </row>
    <row r="847" spans="1:9" ht="45" hidden="1">
      <c r="A847" s="20" t="s">
        <v>91</v>
      </c>
      <c r="B847" s="16" t="s">
        <v>90</v>
      </c>
      <c r="C847" s="12"/>
      <c r="D847" s="12"/>
      <c r="E847" s="13"/>
      <c r="F847" s="12"/>
      <c r="G847" s="12"/>
    </row>
    <row r="848" spans="1:9" ht="40.15" customHeight="1">
      <c r="A848" s="320" t="s">
        <v>89</v>
      </c>
      <c r="B848" s="879" t="s">
        <v>88</v>
      </c>
      <c r="C848" s="880"/>
      <c r="D848" s="880"/>
      <c r="E848" s="880"/>
      <c r="F848" s="880"/>
      <c r="G848" s="881"/>
      <c r="H848" s="11">
        <f>SUM(D849:D853)</f>
        <v>8</v>
      </c>
      <c r="I848" s="11">
        <f>COUNT(D849:D852)*2</f>
        <v>8</v>
      </c>
    </row>
    <row r="849" spans="1:9" ht="30">
      <c r="A849" s="18" t="s">
        <v>87</v>
      </c>
      <c r="B849" s="16" t="s">
        <v>86</v>
      </c>
      <c r="C849" s="16" t="s">
        <v>3762</v>
      </c>
      <c r="D849" s="15">
        <v>2</v>
      </c>
      <c r="E849" s="13" t="s">
        <v>49</v>
      </c>
      <c r="F849" s="12"/>
      <c r="G849" s="14"/>
    </row>
    <row r="850" spans="1:9">
      <c r="A850" s="18"/>
      <c r="B850" s="16"/>
      <c r="C850" s="16" t="s">
        <v>3761</v>
      </c>
      <c r="D850" s="15">
        <v>2</v>
      </c>
      <c r="E850" s="13" t="s">
        <v>49</v>
      </c>
      <c r="F850" s="12"/>
      <c r="G850" s="14"/>
    </row>
    <row r="851" spans="1:9" ht="30" hidden="1">
      <c r="A851" s="20" t="s">
        <v>2481</v>
      </c>
      <c r="B851" s="16"/>
      <c r="C851" s="16" t="s">
        <v>3760</v>
      </c>
      <c r="D851" s="15">
        <v>2</v>
      </c>
      <c r="E851" s="13" t="s">
        <v>49</v>
      </c>
      <c r="F851" s="12"/>
      <c r="G851" s="14"/>
    </row>
    <row r="852" spans="1:9" ht="30">
      <c r="A852" s="18" t="s">
        <v>2481</v>
      </c>
      <c r="B852" s="22"/>
      <c r="C852" s="22" t="s">
        <v>3759</v>
      </c>
      <c r="D852" s="46">
        <v>2</v>
      </c>
      <c r="E852" s="13" t="s">
        <v>49</v>
      </c>
      <c r="F852" s="13"/>
      <c r="G852" s="108"/>
    </row>
    <row r="853" spans="1:9" ht="45" hidden="1">
      <c r="A853" s="20" t="s">
        <v>3758</v>
      </c>
      <c r="B853" s="16" t="s">
        <v>73</v>
      </c>
      <c r="C853" s="12"/>
      <c r="D853" s="12"/>
      <c r="E853" s="13"/>
      <c r="F853" s="12"/>
      <c r="G853" s="12"/>
    </row>
    <row r="854" spans="1:9" ht="40.15" customHeight="1">
      <c r="A854" s="320" t="s">
        <v>72</v>
      </c>
      <c r="B854" s="737" t="s">
        <v>71</v>
      </c>
      <c r="C854" s="738"/>
      <c r="D854" s="738"/>
      <c r="E854" s="738"/>
      <c r="F854" s="738"/>
      <c r="G854" s="739"/>
      <c r="H854" s="11">
        <f>SUM(D855:D859)</f>
        <v>6</v>
      </c>
      <c r="I854" s="11">
        <f>COUNT(D855:D859)*2</f>
        <v>6</v>
      </c>
    </row>
    <row r="855" spans="1:9" ht="30">
      <c r="A855" s="18" t="s">
        <v>70</v>
      </c>
      <c r="B855" s="22" t="s">
        <v>69</v>
      </c>
      <c r="C855" s="22" t="s">
        <v>3757</v>
      </c>
      <c r="D855" s="46">
        <v>2</v>
      </c>
      <c r="E855" s="13" t="s">
        <v>49</v>
      </c>
      <c r="F855" s="13"/>
      <c r="G855" s="108"/>
    </row>
    <row r="856" spans="1:9">
      <c r="A856" s="18" t="s">
        <v>2481</v>
      </c>
      <c r="B856" s="22"/>
      <c r="C856" s="22" t="s">
        <v>3756</v>
      </c>
      <c r="D856" s="46">
        <v>2</v>
      </c>
      <c r="E856" s="13" t="s">
        <v>49</v>
      </c>
      <c r="F856" s="13"/>
      <c r="G856" s="108"/>
    </row>
    <row r="857" spans="1:9" ht="30" hidden="1">
      <c r="A857" s="20" t="s">
        <v>2481</v>
      </c>
      <c r="B857" s="22"/>
      <c r="C857" s="22" t="s">
        <v>3755</v>
      </c>
      <c r="D857" s="46"/>
      <c r="E857" s="13" t="s">
        <v>49</v>
      </c>
      <c r="F857" s="13"/>
      <c r="G857" s="108"/>
    </row>
    <row r="858" spans="1:9" ht="30" hidden="1">
      <c r="A858" s="20" t="s">
        <v>2481</v>
      </c>
      <c r="B858" s="22"/>
      <c r="C858" s="22" t="s">
        <v>3754</v>
      </c>
      <c r="D858" s="207"/>
      <c r="E858" s="13" t="s">
        <v>49</v>
      </c>
      <c r="F858" s="13"/>
      <c r="G858" s="13"/>
    </row>
    <row r="859" spans="1:9" ht="45">
      <c r="A859" s="18" t="s">
        <v>2481</v>
      </c>
      <c r="B859" s="22"/>
      <c r="C859" s="22" t="s">
        <v>3753</v>
      </c>
      <c r="D859" s="46">
        <v>2</v>
      </c>
      <c r="E859" s="13" t="s">
        <v>49</v>
      </c>
      <c r="F859" s="29" t="s">
        <v>3752</v>
      </c>
      <c r="G859" s="13"/>
    </row>
    <row r="860" spans="1:9" ht="45" hidden="1">
      <c r="A860" s="20" t="s">
        <v>3751</v>
      </c>
      <c r="B860" s="16" t="s">
        <v>61</v>
      </c>
      <c r="C860" s="12"/>
      <c r="D860" s="12"/>
      <c r="E860" s="13"/>
      <c r="F860" s="12"/>
      <c r="G860" s="12"/>
    </row>
    <row r="861" spans="1:9" ht="40.15" customHeight="1">
      <c r="A861" s="320" t="s">
        <v>60</v>
      </c>
      <c r="B861" s="879" t="s">
        <v>59</v>
      </c>
      <c r="C861" s="880"/>
      <c r="D861" s="880"/>
      <c r="E861" s="880"/>
      <c r="F861" s="880"/>
      <c r="G861" s="881"/>
      <c r="H861" s="11">
        <f>SUM(D862:D865)</f>
        <v>8</v>
      </c>
      <c r="I861" s="11">
        <f>COUNT(D862:D865)*2</f>
        <v>8</v>
      </c>
    </row>
    <row r="862" spans="1:9" ht="30">
      <c r="A862" s="18" t="s">
        <v>58</v>
      </c>
      <c r="B862" s="16" t="s">
        <v>57</v>
      </c>
      <c r="C862" s="16" t="s">
        <v>3750</v>
      </c>
      <c r="D862" s="15">
        <v>2</v>
      </c>
      <c r="E862" s="13" t="s">
        <v>49</v>
      </c>
      <c r="F862" s="12"/>
      <c r="G862" s="12"/>
    </row>
    <row r="863" spans="1:9">
      <c r="A863" s="18" t="s">
        <v>2481</v>
      </c>
      <c r="B863" s="16"/>
      <c r="C863" s="16" t="s">
        <v>3749</v>
      </c>
      <c r="D863" s="15">
        <v>2</v>
      </c>
      <c r="E863" s="13" t="s">
        <v>49</v>
      </c>
      <c r="F863" s="12"/>
      <c r="G863" s="12"/>
    </row>
    <row r="864" spans="1:9">
      <c r="A864" s="18" t="s">
        <v>2481</v>
      </c>
      <c r="B864" s="16"/>
      <c r="C864" s="16" t="s">
        <v>3748</v>
      </c>
      <c r="D864" s="15">
        <v>2</v>
      </c>
      <c r="E864" s="13" t="s">
        <v>49</v>
      </c>
      <c r="F864" s="12"/>
      <c r="G864" s="12"/>
    </row>
    <row r="865" spans="1:7" ht="30">
      <c r="A865" s="18" t="s">
        <v>2481</v>
      </c>
      <c r="B865" s="16"/>
      <c r="C865" s="44" t="s">
        <v>3747</v>
      </c>
      <c r="D865" s="15">
        <v>2</v>
      </c>
      <c r="E865" s="13" t="s">
        <v>49</v>
      </c>
      <c r="F865" s="12"/>
      <c r="G865" s="12"/>
    </row>
    <row r="866" spans="1:7" ht="45" hidden="1">
      <c r="A866" s="20" t="s">
        <v>3746</v>
      </c>
      <c r="B866" s="16" t="s">
        <v>47</v>
      </c>
      <c r="C866" s="12"/>
      <c r="D866" s="12"/>
      <c r="E866" s="13"/>
      <c r="F866" s="12"/>
      <c r="G866" s="12"/>
    </row>
    <row r="867" spans="1:7">
      <c r="A867" s="329"/>
      <c r="B867" s="9"/>
      <c r="C867" s="9"/>
      <c r="D867" s="9"/>
      <c r="F867" s="9"/>
      <c r="G867" s="9"/>
    </row>
    <row r="868" spans="1:7">
      <c r="A868" s="331"/>
      <c r="B868" s="11"/>
      <c r="C868" s="11"/>
      <c r="D868" s="11"/>
      <c r="E868" s="11"/>
      <c r="F868" s="509"/>
      <c r="G868" s="509"/>
    </row>
    <row r="869" spans="1:7">
      <c r="A869" s="331"/>
      <c r="B869" s="11" t="s">
        <v>46</v>
      </c>
      <c r="C869" s="11" t="s">
        <v>17</v>
      </c>
      <c r="D869" s="11" t="s">
        <v>45</v>
      </c>
      <c r="E869" s="11"/>
      <c r="F869" s="509"/>
      <c r="G869" s="509"/>
    </row>
    <row r="870" spans="1:7">
      <c r="A870" s="331" t="s">
        <v>42</v>
      </c>
      <c r="B870" s="11">
        <f>H42</f>
        <v>56</v>
      </c>
      <c r="C870" s="11">
        <f>I42</f>
        <v>56</v>
      </c>
      <c r="D870" s="595">
        <f>IF(D878=0,0,B870/C870)</f>
        <v>1</v>
      </c>
      <c r="E870" s="11"/>
      <c r="F870" s="509"/>
      <c r="G870" s="509"/>
    </row>
    <row r="871" spans="1:7">
      <c r="A871" s="331" t="s">
        <v>40</v>
      </c>
      <c r="B871" s="11">
        <f>H105</f>
        <v>172</v>
      </c>
      <c r="C871" s="11">
        <f>I105</f>
        <v>172</v>
      </c>
      <c r="D871" s="595">
        <f>IF(D878=0,0,B871/C871)</f>
        <v>1</v>
      </c>
      <c r="E871" s="11"/>
      <c r="F871" s="509"/>
      <c r="G871" s="509"/>
    </row>
    <row r="872" spans="1:7">
      <c r="A872" s="331" t="s">
        <v>38</v>
      </c>
      <c r="B872" s="11">
        <f>H203</f>
        <v>234</v>
      </c>
      <c r="C872" s="11">
        <f>I203</f>
        <v>234</v>
      </c>
      <c r="D872" s="595">
        <f>IF(D878=0,0,B872/C872)</f>
        <v>1</v>
      </c>
      <c r="E872" s="11"/>
      <c r="F872" s="509"/>
      <c r="G872" s="509"/>
    </row>
    <row r="873" spans="1:7">
      <c r="A873" s="331" t="s">
        <v>36</v>
      </c>
      <c r="B873" s="11">
        <f>H337</f>
        <v>298</v>
      </c>
      <c r="C873" s="11">
        <f>I337</f>
        <v>298</v>
      </c>
      <c r="D873" s="595">
        <f>IF(D878=0,0,B873/C873)</f>
        <v>1</v>
      </c>
      <c r="E873" s="11"/>
      <c r="F873" s="509"/>
      <c r="G873" s="509"/>
    </row>
    <row r="874" spans="1:7">
      <c r="A874" s="331" t="s">
        <v>34</v>
      </c>
      <c r="B874" s="11">
        <f>H513</f>
        <v>64</v>
      </c>
      <c r="C874" s="11">
        <f>I513</f>
        <v>64</v>
      </c>
      <c r="D874" s="595">
        <f>IF(D878=0,0,B874/C874)</f>
        <v>1</v>
      </c>
      <c r="E874" s="11"/>
      <c r="F874" s="509"/>
      <c r="G874" s="509"/>
    </row>
    <row r="875" spans="1:7">
      <c r="A875" s="331" t="s">
        <v>31</v>
      </c>
      <c r="B875" s="11">
        <f>H659</f>
        <v>116</v>
      </c>
      <c r="C875" s="11">
        <f>I659</f>
        <v>116</v>
      </c>
      <c r="D875" s="595">
        <f>IF(D878=0,0,B875/C875)</f>
        <v>1</v>
      </c>
      <c r="E875" s="11"/>
      <c r="F875" s="509"/>
      <c r="G875" s="509"/>
    </row>
    <row r="876" spans="1:7">
      <c r="A876" s="331" t="s">
        <v>30</v>
      </c>
      <c r="B876" s="11">
        <f>H728</f>
        <v>184</v>
      </c>
      <c r="C876" s="11">
        <f>I728</f>
        <v>184</v>
      </c>
      <c r="D876" s="595">
        <f>IF(D878=0,0,B876/C876)</f>
        <v>1</v>
      </c>
      <c r="E876" s="11"/>
      <c r="F876" s="509"/>
      <c r="G876" s="509"/>
    </row>
    <row r="877" spans="1:7">
      <c r="A877" s="331" t="s">
        <v>28</v>
      </c>
      <c r="B877" s="11">
        <f>H835</f>
        <v>38</v>
      </c>
      <c r="C877" s="11">
        <f>I835</f>
        <v>38</v>
      </c>
      <c r="D877" s="595">
        <f>IF(D878=0,0,B877/C877)</f>
        <v>1</v>
      </c>
      <c r="E877" s="11"/>
      <c r="F877" s="509"/>
      <c r="G877" s="509"/>
    </row>
    <row r="878" spans="1:7">
      <c r="A878" s="331" t="s">
        <v>3745</v>
      </c>
      <c r="B878" s="11">
        <f>IF(H2=0,0,SUM(B870:B877))</f>
        <v>1162</v>
      </c>
      <c r="C878" s="11">
        <f>IF(H2=0,0,SUM(C870:C877))</f>
        <v>1162</v>
      </c>
      <c r="D878" s="595">
        <f>IF(H2=0,0,B878/C878)</f>
        <v>1</v>
      </c>
      <c r="E878" s="11"/>
      <c r="F878" s="509"/>
      <c r="G878" s="509"/>
    </row>
    <row r="879" spans="1:7">
      <c r="A879" s="331"/>
      <c r="B879" s="11"/>
      <c r="C879" s="11"/>
      <c r="D879" s="11"/>
      <c r="E879" s="11"/>
      <c r="F879" s="509"/>
      <c r="G879" s="509"/>
    </row>
    <row r="880" spans="1:7">
      <c r="A880" s="331">
        <v>0</v>
      </c>
      <c r="B880" s="11"/>
      <c r="C880" s="11"/>
      <c r="D880" s="11"/>
      <c r="E880" s="11"/>
      <c r="F880" s="509"/>
      <c r="G880" s="509"/>
    </row>
    <row r="881" spans="1:7">
      <c r="A881" s="331">
        <v>1</v>
      </c>
      <c r="B881" s="11"/>
      <c r="C881" s="11"/>
      <c r="D881" s="11"/>
      <c r="E881" s="11"/>
      <c r="F881" s="509"/>
      <c r="G881" s="509"/>
    </row>
    <row r="882" spans="1:7">
      <c r="A882" s="331">
        <v>2</v>
      </c>
      <c r="B882" s="11"/>
      <c r="C882" s="11"/>
      <c r="D882" s="11"/>
      <c r="E882" s="11"/>
      <c r="F882" s="509"/>
      <c r="G882" s="509"/>
    </row>
    <row r="883" spans="1:7">
      <c r="A883" s="331"/>
      <c r="B883" s="11"/>
      <c r="C883" s="11"/>
      <c r="D883" s="11"/>
      <c r="E883" s="11"/>
      <c r="F883" s="509"/>
      <c r="G883" s="509"/>
    </row>
    <row r="884" spans="1:7">
      <c r="A884" s="331"/>
      <c r="B884" s="11"/>
      <c r="C884" s="11"/>
      <c r="D884" s="11"/>
      <c r="E884" s="11"/>
      <c r="F884" s="509"/>
      <c r="G884" s="509"/>
    </row>
    <row r="885" spans="1:7">
      <c r="A885" s="331"/>
      <c r="B885" s="11"/>
      <c r="C885" s="11"/>
      <c r="D885" s="11"/>
      <c r="E885" s="11"/>
      <c r="F885" s="509"/>
      <c r="G885" s="509"/>
    </row>
    <row r="886" spans="1:7">
      <c r="A886" s="331"/>
      <c r="B886" s="11"/>
      <c r="C886" s="11"/>
      <c r="D886" s="11"/>
      <c r="E886" s="11"/>
      <c r="F886" s="509"/>
      <c r="G886" s="509"/>
    </row>
    <row r="887" spans="1:7">
      <c r="A887" s="331"/>
      <c r="B887" s="11"/>
      <c r="C887" s="11"/>
      <c r="D887" s="11"/>
      <c r="E887" s="11"/>
      <c r="F887" s="509"/>
      <c r="G887" s="509"/>
    </row>
    <row r="888" spans="1:7">
      <c r="A888" s="331"/>
      <c r="B888" s="11"/>
      <c r="C888" s="11"/>
      <c r="D888" s="11"/>
      <c r="E888" s="11"/>
      <c r="F888" s="509"/>
      <c r="G888" s="509"/>
    </row>
    <row r="889" spans="1:7">
      <c r="A889" s="523"/>
      <c r="B889" s="509"/>
      <c r="C889" s="509"/>
      <c r="D889" s="509"/>
      <c r="E889" s="509"/>
      <c r="F889" s="509"/>
      <c r="G889" s="509"/>
    </row>
    <row r="890" spans="1:7">
      <c r="A890" s="523"/>
      <c r="B890" s="509"/>
      <c r="C890" s="509"/>
      <c r="D890" s="509"/>
      <c r="E890" s="509"/>
      <c r="F890" s="509"/>
      <c r="G890" s="509"/>
    </row>
    <row r="891" spans="1:7">
      <c r="A891" s="523"/>
      <c r="B891" s="509"/>
      <c r="C891" s="509"/>
      <c r="D891" s="509"/>
      <c r="E891" s="509"/>
      <c r="F891" s="509"/>
      <c r="G891" s="509"/>
    </row>
    <row r="892" spans="1:7">
      <c r="A892" s="523"/>
      <c r="B892" s="509"/>
      <c r="C892" s="509"/>
      <c r="D892" s="509"/>
      <c r="E892" s="509"/>
      <c r="F892" s="509"/>
      <c r="G892" s="509"/>
    </row>
    <row r="893" spans="1:7">
      <c r="A893" s="523"/>
      <c r="B893" s="509"/>
      <c r="C893" s="509"/>
      <c r="D893" s="509"/>
      <c r="E893" s="509"/>
      <c r="F893" s="509"/>
      <c r="G893" s="509"/>
    </row>
    <row r="894" spans="1:7">
      <c r="A894" s="523"/>
      <c r="B894" s="509"/>
      <c r="C894" s="509"/>
      <c r="D894" s="509"/>
      <c r="E894" s="509"/>
      <c r="F894" s="509"/>
      <c r="G894" s="509"/>
    </row>
  </sheetData>
  <sheetProtection algorithmName="SHA-512" hashValue="jQtzOYbd5mvo9HT8XaNFLCVWUcUN6EqBjZC8AGnucyIDv+N2Fbn9u/z2uO5HhuB7OgDpG7U4Nghgi1A4UbqzTQ==" saltValue="Xu1WCNQ04OKzNDYQqcdoiQ==" spinCount="100000" sheet="1" objects="1" scenarios="1"/>
  <protectedRanges>
    <protectedRange sqref="D192:D202" name="Range4"/>
    <protectedRange sqref="G192:G202" name="Range5"/>
    <protectedRange sqref="D317:D336" name="Range6"/>
    <protectedRange sqref="G317:G336" name="Range7"/>
    <protectedRange sqref="D708" name="Range1"/>
    <protectedRange sqref="D710" name="Range1_1"/>
    <protectedRange sqref="D711" name="Range1_1_1"/>
    <protectedRange sqref="D727" name="Range1_2"/>
    <protectedRange sqref="D802" name="Range8"/>
    <protectedRange sqref="D803" name="Range8_1"/>
    <protectedRange sqref="D804" name="Range8_2"/>
    <protectedRange sqref="D805" name="Range8_4"/>
    <protectedRange sqref="D806:D808" name="Range8_5"/>
    <protectedRange sqref="D825:D834" name="Range12"/>
    <protectedRange sqref="D818:D823" name="Range10"/>
    <protectedRange sqref="G818:G823" name="Range11"/>
    <protectedRange sqref="G825:G834" name="Range13"/>
  </protectedRanges>
  <autoFilter ref="A41:G866" xr:uid="{00000000-0009-0000-0000-00000B000000}">
    <filterColumn colId="0">
      <colorFilter dxfId="5"/>
    </filterColumn>
  </autoFilter>
  <customSheetViews>
    <customSheetView guid="{5A5334BF-4161-4474-AB11-E32AC1D8DA20}" scale="70" filter="1" showAutoFilter="1" topLeftCell="A7">
      <selection activeCell="G39" sqref="G39"/>
      <pageMargins left="0.7" right="0.7" top="0.75" bottom="0.75" header="0.3" footer="0.3"/>
      <pageSetup paperSize="9" scale="59" orientation="portrait"/>
      <headerFooter>
        <oddHeader>&amp;LChecklist No. 15 &amp;CGeneral Administration&amp;RVersion- NHSRC/3.0</oddHeader>
        <oddFooter>Page &amp;P</oddFooter>
      </headerFooter>
      <autoFilter ref="A14:G800" xr:uid="{00000000-0000-0000-0000-000000000000}">
        <filterColumn colId="0">
          <colorFilter dxfId="4"/>
        </filterColumn>
      </autoFilter>
    </customSheetView>
  </customSheetViews>
  <mergeCells count="122">
    <mergeCell ref="B316:G316"/>
    <mergeCell ref="B817:G817"/>
    <mergeCell ref="B824:G824"/>
    <mergeCell ref="B35:I35"/>
    <mergeCell ref="B36:I36"/>
    <mergeCell ref="B37:I37"/>
    <mergeCell ref="A38:I39"/>
    <mergeCell ref="B30:I30"/>
    <mergeCell ref="B31:I31"/>
    <mergeCell ref="B32:I32"/>
    <mergeCell ref="B33:I33"/>
    <mergeCell ref="B34:I34"/>
    <mergeCell ref="B760:G760"/>
    <mergeCell ref="B765:G765"/>
    <mergeCell ref="B659:G659"/>
    <mergeCell ref="B585:G585"/>
    <mergeCell ref="B596:G596"/>
    <mergeCell ref="B600:G600"/>
    <mergeCell ref="B605:G605"/>
    <mergeCell ref="B609:G609"/>
    <mergeCell ref="B616:G616"/>
    <mergeCell ref="B621:G621"/>
    <mergeCell ref="B648:G648"/>
    <mergeCell ref="B660:G660"/>
    <mergeCell ref="B25:I25"/>
    <mergeCell ref="B26:I26"/>
    <mergeCell ref="B27:I27"/>
    <mergeCell ref="B28:I28"/>
    <mergeCell ref="B29:I29"/>
    <mergeCell ref="B20:I20"/>
    <mergeCell ref="B21:I21"/>
    <mergeCell ref="B22:I22"/>
    <mergeCell ref="B23:I23"/>
    <mergeCell ref="B24:I24"/>
    <mergeCell ref="D8:I8"/>
    <mergeCell ref="D9:I16"/>
    <mergeCell ref="A17:I17"/>
    <mergeCell ref="B18:I18"/>
    <mergeCell ref="B19:I19"/>
    <mergeCell ref="G5:I5"/>
    <mergeCell ref="A6:B6"/>
    <mergeCell ref="C6:E6"/>
    <mergeCell ref="G6:I6"/>
    <mergeCell ref="A7:I7"/>
    <mergeCell ref="B8:C8"/>
    <mergeCell ref="B854:G854"/>
    <mergeCell ref="B861:G861"/>
    <mergeCell ref="B781:G781"/>
    <mergeCell ref="B801:G801"/>
    <mergeCell ref="B809:G809"/>
    <mergeCell ref="B835:G835"/>
    <mergeCell ref="B836:G836"/>
    <mergeCell ref="B848:G848"/>
    <mergeCell ref="B777:G777"/>
    <mergeCell ref="B685:G685"/>
    <mergeCell ref="B689:G689"/>
    <mergeCell ref="B696:G696"/>
    <mergeCell ref="B700:G700"/>
    <mergeCell ref="B706:G706"/>
    <mergeCell ref="B728:G728"/>
    <mergeCell ref="B729:G729"/>
    <mergeCell ref="B746:G746"/>
    <mergeCell ref="B514:G514"/>
    <mergeCell ref="B521:G521"/>
    <mergeCell ref="B524:G524"/>
    <mergeCell ref="B536:G536"/>
    <mergeCell ref="B542:G542"/>
    <mergeCell ref="B574:G574"/>
    <mergeCell ref="B627:G627"/>
    <mergeCell ref="B636:G636"/>
    <mergeCell ref="B643:G643"/>
    <mergeCell ref="B581:G581"/>
    <mergeCell ref="B545:G545"/>
    <mergeCell ref="B550:G550"/>
    <mergeCell ref="B556:G556"/>
    <mergeCell ref="B565:G565"/>
    <mergeCell ref="B570:G570"/>
    <mergeCell ref="B513:G513"/>
    <mergeCell ref="B349:G349"/>
    <mergeCell ref="B359:G359"/>
    <mergeCell ref="B385:G385"/>
    <mergeCell ref="B413:G413"/>
    <mergeCell ref="B438:G438"/>
    <mergeCell ref="B442:G442"/>
    <mergeCell ref="B446:G446"/>
    <mergeCell ref="B457:G457"/>
    <mergeCell ref="B466:G466"/>
    <mergeCell ref="B483:G483"/>
    <mergeCell ref="B503:G503"/>
    <mergeCell ref="B338:G338"/>
    <mergeCell ref="B160:G160"/>
    <mergeCell ref="B165:G165"/>
    <mergeCell ref="B179:G179"/>
    <mergeCell ref="B203:G203"/>
    <mergeCell ref="B204:G204"/>
    <mergeCell ref="B233:G233"/>
    <mergeCell ref="B256:G256"/>
    <mergeCell ref="A40:G40"/>
    <mergeCell ref="B42:G42"/>
    <mergeCell ref="B43:G43"/>
    <mergeCell ref="B63:G63"/>
    <mergeCell ref="B106:G106"/>
    <mergeCell ref="B267:G267"/>
    <mergeCell ref="B302:G302"/>
    <mergeCell ref="B306:G306"/>
    <mergeCell ref="B337:G337"/>
    <mergeCell ref="B136:G136"/>
    <mergeCell ref="B71:G71"/>
    <mergeCell ref="B77:G77"/>
    <mergeCell ref="B92:G92"/>
    <mergeCell ref="B101:G101"/>
    <mergeCell ref="B105:G105"/>
    <mergeCell ref="B191:G191"/>
    <mergeCell ref="A1:I1"/>
    <mergeCell ref="A2:G2"/>
    <mergeCell ref="H2:I2"/>
    <mergeCell ref="A3:I3"/>
    <mergeCell ref="A4:B4"/>
    <mergeCell ref="C4:E4"/>
    <mergeCell ref="G4:I4"/>
    <mergeCell ref="A5:B5"/>
    <mergeCell ref="C5:E5"/>
  </mergeCells>
  <conditionalFormatting sqref="C714">
    <cfRule type="duplicateValues" dxfId="3" priority="3"/>
  </conditionalFormatting>
  <conditionalFormatting sqref="C715:C717">
    <cfRule type="duplicateValues" dxfId="2" priority="2"/>
  </conditionalFormatting>
  <conditionalFormatting sqref="C718:C720">
    <cfRule type="duplicateValues" dxfId="1" priority="1"/>
  </conditionalFormatting>
  <dataValidations count="5">
    <dataValidation type="list" allowBlank="1" showInputMessage="1" showErrorMessage="1" sqref="D879:D1048576 D192:D315 D728:D800 D712:D726 D709 D40:D190 D317:D707 D809:D816 D818:D823 D825:D869" xr:uid="{00000000-0002-0000-0B00-000000000000}">
      <formula1>$A$880:$A$882</formula1>
    </dataValidation>
    <dataValidation type="list" allowBlank="1" showInputMessage="1" showErrorMessage="1" sqref="D708 D802:D804 D727" xr:uid="{5E7B9943-7371-4C51-8EAA-BB91D3EBCE5B}">
      <formula1>$A$909:$A$911</formula1>
    </dataValidation>
    <dataValidation type="list" allowBlank="1" showInputMessage="1" showErrorMessage="1" sqref="D710:D711 D806:D808" xr:uid="{F70A65A3-978F-4573-A0C9-64B5269A247D}">
      <formula1>$A$908:$A$910</formula1>
    </dataValidation>
    <dataValidation type="list" allowBlank="1" showInputMessage="1" showErrorMessage="1" sqref="D801" xr:uid="{61C5A5F4-B4DB-4947-A9E5-40F318EB31BB}">
      <formula1>$A$733:$A$735</formula1>
    </dataValidation>
    <dataValidation type="list" allowBlank="1" showInputMessage="1" showErrorMessage="1" sqref="D805" xr:uid="{62B890C6-1F54-4F23-93CF-1A03D0120CB0}">
      <formula1>$A$911:$A$913</formula1>
    </dataValidation>
  </dataValidations>
  <pageMargins left="0.7" right="0.7" top="0.75" bottom="0.75" header="0.3" footer="0.3"/>
  <pageSetup paperSize="9" scale="55" orientation="portrait" r:id="rId1"/>
  <headerFooter>
    <oddHeader>&amp;LChecklist No. 18&amp;CGeneral Administration&amp;RVersion- NHSRC/3.0</oddHeader>
    <oddFooter>Page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Department Wise</vt:lpstr>
      <vt:lpstr>Emergency </vt:lpstr>
      <vt:lpstr>OPD</vt:lpstr>
      <vt:lpstr>IPD</vt:lpstr>
      <vt:lpstr>Ped Ward</vt:lpstr>
      <vt:lpstr>NRC </vt:lpstr>
      <vt:lpstr>OT</vt:lpstr>
      <vt:lpstr>Blood Bank</vt:lpstr>
      <vt:lpstr>Lab</vt:lpstr>
      <vt:lpstr>Radiology </vt:lpstr>
      <vt:lpstr>Pharmacy</vt:lpstr>
      <vt:lpstr>Auxillary services</vt:lpstr>
      <vt:lpstr>Mortuary </vt:lpstr>
      <vt:lpstr>Admin</vt:lpstr>
      <vt:lpstr>'Auxillary services'!Print_Titles</vt:lpstr>
      <vt:lpstr>'Blood Bank'!Print_Titles</vt:lpstr>
      <vt:lpstr>'Emergency '!Print_Titles</vt:lpstr>
      <vt:lpstr>IPD!Print_Titles</vt:lpstr>
      <vt:lpstr>Lab!Print_Titles</vt:lpstr>
      <vt:lpstr>OPD!Print_Titles</vt:lpstr>
      <vt:lpstr>OT!Print_Titles</vt:lpstr>
      <vt:lpstr>'Ped Ward'!Print_Titles</vt:lpstr>
      <vt:lpstr>Pharmacy!Print_Titles</vt:lpstr>
      <vt:lpstr>'Radiology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sardar</dc:creator>
  <cp:lastModifiedBy>lenovo</cp:lastModifiedBy>
  <cp:lastPrinted>2014-11-10T15:54:25Z</cp:lastPrinted>
  <dcterms:created xsi:type="dcterms:W3CDTF">2014-05-20T06:17:50Z</dcterms:created>
  <dcterms:modified xsi:type="dcterms:W3CDTF">2020-01-08T11:31:34Z</dcterms:modified>
</cp:coreProperties>
</file>